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515-2020\"/>
    </mc:Choice>
  </mc:AlternateContent>
  <bookViews>
    <workbookView xWindow="10035" yWindow="60" windowWidth="10530" windowHeight="7965" tabRatio="594"/>
  </bookViews>
  <sheets>
    <sheet name="SALAS - DACON.SP" sheetId="9" r:id="rId1"/>
    <sheet name="BDI" sheetId="10" r:id="rId2"/>
    <sheet name="Cronograma Físico Financeiro" sheetId="11" r:id="rId3"/>
    <sheet name="Cronograma Físico" sheetId="12" r:id="rId4"/>
  </sheets>
  <definedNames>
    <definedName name="_xlnm.Print_Area" localSheetId="1">BDI!$A$1:$I$33</definedName>
    <definedName name="_xlnm.Print_Area" localSheetId="3">'Cronograma Físico'!$A$1:$G$28</definedName>
    <definedName name="_xlnm.Print_Area" localSheetId="2">'Cronograma Físico Financeiro'!$A$1:$G$32</definedName>
    <definedName name="_xlnm.Print_Area" localSheetId="0">'SALAS - DACON.SP'!$A$1:$G$251</definedName>
    <definedName name="_xlnm.Print_Titles" localSheetId="0">'SALAS - DACON.SP'!$12:$13</definedName>
  </definedNames>
  <calcPr calcId="162913" fullPrecision="0"/>
</workbook>
</file>

<file path=xl/calcChain.xml><?xml version="1.0" encoding="utf-8"?>
<calcChain xmlns="http://schemas.openxmlformats.org/spreadsheetml/2006/main">
  <c r="G46" i="9" l="1"/>
  <c r="G55" i="9"/>
  <c r="G57" i="9"/>
  <c r="G60" i="9" l="1"/>
  <c r="G41" i="9"/>
  <c r="G18" i="9" l="1"/>
  <c r="E125" i="9"/>
  <c r="F125" i="9"/>
  <c r="F233" i="9" l="1"/>
  <c r="E233" i="9"/>
  <c r="G232" i="9"/>
  <c r="G231" i="9"/>
  <c r="G230" i="9"/>
  <c r="G229" i="9"/>
  <c r="G228" i="9"/>
  <c r="G227" i="9"/>
  <c r="G226" i="9"/>
  <c r="G225" i="9"/>
  <c r="F223" i="9"/>
  <c r="E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2" i="9"/>
  <c r="G181" i="9"/>
  <c r="G180" i="9"/>
  <c r="G178" i="9"/>
  <c r="G177" i="9"/>
  <c r="G176" i="9"/>
  <c r="G175" i="9"/>
  <c r="G174" i="9"/>
  <c r="G173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F143" i="9"/>
  <c r="E143" i="9"/>
  <c r="G142" i="9"/>
  <c r="G141" i="9"/>
  <c r="G140" i="9"/>
  <c r="G139" i="9"/>
  <c r="G138" i="9"/>
  <c r="G136" i="9"/>
  <c r="G135" i="9"/>
  <c r="G134" i="9"/>
  <c r="G133" i="9"/>
  <c r="G132" i="9"/>
  <c r="G131" i="9"/>
  <c r="G130" i="9"/>
  <c r="G129" i="9"/>
  <c r="G128" i="9"/>
  <c r="G143" i="9" l="1"/>
  <c r="G233" i="9"/>
  <c r="E234" i="9"/>
  <c r="G223" i="9"/>
  <c r="F234" i="9"/>
  <c r="G234" i="9" l="1"/>
  <c r="D23" i="11" s="1"/>
  <c r="E27" i="12"/>
  <c r="F27" i="12"/>
  <c r="E25" i="12"/>
  <c r="F25" i="12"/>
  <c r="F23" i="12"/>
  <c r="E23" i="12"/>
  <c r="F21" i="12"/>
  <c r="F19" i="12"/>
  <c r="G19" i="12"/>
  <c r="F17" i="12"/>
  <c r="E17" i="12"/>
  <c r="G15" i="12"/>
  <c r="F15" i="12"/>
  <c r="G13" i="12"/>
  <c r="F13" i="12"/>
  <c r="E13" i="12"/>
  <c r="E11" i="12"/>
  <c r="E9" i="12"/>
  <c r="E7" i="12"/>
  <c r="G23" i="12" l="1"/>
  <c r="G17" i="12"/>
  <c r="F9" i="12"/>
  <c r="F11" i="12"/>
  <c r="G11" i="12" s="1"/>
  <c r="F246" i="9" l="1"/>
  <c r="E246" i="9"/>
  <c r="F241" i="9"/>
  <c r="E241" i="9"/>
  <c r="E247" i="9" l="1"/>
  <c r="E248" i="9" s="1"/>
  <c r="F247" i="9"/>
  <c r="F248" i="9" s="1"/>
  <c r="G245" i="9" l="1"/>
  <c r="G244" i="9"/>
  <c r="G240" i="9"/>
  <c r="G239" i="9"/>
  <c r="G238" i="9"/>
  <c r="D27" i="11" l="1"/>
  <c r="E27" i="11" s="1"/>
  <c r="G241" i="9"/>
  <c r="D25" i="11"/>
  <c r="E25" i="11" s="1"/>
  <c r="G246" i="9"/>
  <c r="G124" i="9"/>
  <c r="G122" i="9"/>
  <c r="G121" i="9"/>
  <c r="G119" i="9"/>
  <c r="G118" i="9"/>
  <c r="G116" i="9"/>
  <c r="G115" i="9"/>
  <c r="G112" i="9"/>
  <c r="G111" i="9"/>
  <c r="G105" i="9"/>
  <c r="G104" i="9"/>
  <c r="G103" i="9"/>
  <c r="G100" i="9"/>
  <c r="G99" i="9"/>
  <c r="G98" i="9"/>
  <c r="G97" i="9"/>
  <c r="G96" i="9"/>
  <c r="G95" i="9"/>
  <c r="G94" i="9"/>
  <c r="G93" i="9"/>
  <c r="G91" i="9"/>
  <c r="G89" i="9"/>
  <c r="G88" i="9"/>
  <c r="G87" i="9"/>
  <c r="G86" i="9"/>
  <c r="G85" i="9"/>
  <c r="G84" i="9"/>
  <c r="G83" i="9"/>
  <c r="G82" i="9"/>
  <c r="G81" i="9"/>
  <c r="G79" i="9"/>
  <c r="G78" i="9"/>
  <c r="G77" i="9"/>
  <c r="G76" i="9"/>
  <c r="G75" i="9"/>
  <c r="G74" i="9"/>
  <c r="G72" i="9"/>
  <c r="G71" i="9"/>
  <c r="G69" i="9"/>
  <c r="G68" i="9"/>
  <c r="G56" i="9"/>
  <c r="G54" i="9"/>
  <c r="G53" i="9"/>
  <c r="G52" i="9"/>
  <c r="G51" i="9"/>
  <c r="G49" i="9"/>
  <c r="G48" i="9"/>
  <c r="G47" i="9"/>
  <c r="G59" i="9"/>
  <c r="G45" i="9"/>
  <c r="G44" i="9"/>
  <c r="G40" i="9"/>
  <c r="G39" i="9"/>
  <c r="G38" i="9"/>
  <c r="G37" i="9"/>
  <c r="G36" i="9"/>
  <c r="G34" i="9"/>
  <c r="G33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6" i="9"/>
  <c r="D13" i="11" l="1"/>
  <c r="F13" i="11" s="1"/>
  <c r="D11" i="11"/>
  <c r="G247" i="9"/>
  <c r="D17" i="11"/>
  <c r="E17" i="11" s="1"/>
  <c r="D21" i="11"/>
  <c r="F21" i="11" s="1"/>
  <c r="D7" i="11"/>
  <c r="D9" i="11"/>
  <c r="G63" i="9"/>
  <c r="G106" i="9"/>
  <c r="G90" i="9"/>
  <c r="G107" i="9"/>
  <c r="G109" i="9"/>
  <c r="G110" i="9"/>
  <c r="G62" i="9"/>
  <c r="G64" i="9"/>
  <c r="G65" i="9"/>
  <c r="G66" i="9"/>
  <c r="G61" i="9"/>
  <c r="D15" i="11" s="1"/>
  <c r="E13" i="11" l="1"/>
  <c r="G125" i="9"/>
  <c r="G248" i="9" s="1"/>
  <c r="D28" i="11" s="1"/>
  <c r="G13" i="11"/>
  <c r="F17" i="11"/>
  <c r="G17" i="11" s="1"/>
  <c r="D19" i="11"/>
  <c r="G19" i="11" s="1"/>
  <c r="F11" i="11"/>
  <c r="E11" i="11"/>
  <c r="E23" i="11"/>
  <c r="F19" i="11" l="1"/>
  <c r="G11" i="11"/>
  <c r="F23" i="11"/>
  <c r="G23" i="11" s="1"/>
  <c r="D22" i="11"/>
  <c r="D22" i="12" s="1"/>
  <c r="F25" i="11"/>
  <c r="E7" i="11"/>
  <c r="E9" i="11"/>
  <c r="F15" i="11"/>
  <c r="F27" i="11"/>
  <c r="F249" i="9" l="1"/>
  <c r="E28" i="11"/>
  <c r="D24" i="11"/>
  <c r="D24" i="12" s="1"/>
  <c r="D18" i="11"/>
  <c r="D18" i="12" s="1"/>
  <c r="D16" i="11"/>
  <c r="D16" i="12" s="1"/>
  <c r="D20" i="11"/>
  <c r="D20" i="12" s="1"/>
  <c r="D12" i="11"/>
  <c r="D12" i="12" s="1"/>
  <c r="D14" i="11"/>
  <c r="D14" i="12" s="1"/>
  <c r="G15" i="11"/>
  <c r="G28" i="11" s="1"/>
  <c r="F9" i="11"/>
  <c r="F28" i="11" s="1"/>
  <c r="E30" i="11" l="1"/>
  <c r="E31" i="11" s="1"/>
  <c r="E32" i="11" s="1"/>
  <c r="F30" i="11"/>
  <c r="F31" i="11" s="1"/>
  <c r="F32" i="11" s="1"/>
  <c r="D6" i="11" l="1"/>
  <c r="D10" i="11"/>
  <c r="D10" i="12" s="1"/>
  <c r="D8" i="11"/>
  <c r="D8" i="12" s="1"/>
  <c r="E29" i="11"/>
  <c r="E28" i="12" s="1"/>
  <c r="F29" i="11"/>
  <c r="F28" i="12" s="1"/>
  <c r="G29" i="11"/>
  <c r="G28" i="12" s="1"/>
  <c r="D26" i="11" l="1"/>
  <c r="D26" i="12" s="1"/>
  <c r="D6" i="12"/>
  <c r="D28" i="12"/>
  <c r="E250" i="9" l="1"/>
  <c r="F250" i="9" l="1"/>
  <c r="D13" i="10"/>
  <c r="D21" i="10" s="1"/>
  <c r="G3" i="9" s="1"/>
  <c r="E251" i="9" l="1"/>
  <c r="G249" i="9"/>
  <c r="D30" i="11" s="1"/>
  <c r="G30" i="11" s="1"/>
  <c r="G31" i="11" s="1"/>
  <c r="D31" i="11" s="1"/>
  <c r="F251" i="9"/>
  <c r="G251" i="9" l="1"/>
  <c r="D32" i="11" s="1"/>
  <c r="G32" i="11" s="1"/>
  <c r="G250" i="9"/>
</calcChain>
</file>

<file path=xl/sharedStrings.xml><?xml version="1.0" encoding="utf-8"?>
<sst xmlns="http://schemas.openxmlformats.org/spreadsheetml/2006/main" count="813" uniqueCount="505">
  <si>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</si>
  <si>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</si>
  <si>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</si>
  <si>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</si>
  <si>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</si>
  <si>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</si>
  <si>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</si>
  <si>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</si>
  <si>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</si>
  <si>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</si>
  <si>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</si>
  <si>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</si>
  <si>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SUBTOTAL OBRAS CIVIS</t>
  </si>
  <si>
    <t>FONE:</t>
  </si>
  <si>
    <t>1.1</t>
  </si>
  <si>
    <t>1.2</t>
  </si>
  <si>
    <t>BDI</t>
  </si>
  <si>
    <t>LOTE</t>
  </si>
  <si>
    <t>ÚNICO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</si>
  <si>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</si>
  <si>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</si>
  <si>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</si>
  <si>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</si>
  <si>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</si>
  <si>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</si>
  <si>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</si>
  <si>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</si>
  <si>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</si>
  <si>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</si>
  <si>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</si>
  <si>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</si>
  <si>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</si>
  <si>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</si>
  <si>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</si>
  <si>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</si>
  <si>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</si>
  <si>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</si>
  <si>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</si>
  <si>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</si>
  <si>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</si>
  <si>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</si>
  <si>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</si>
  <si>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</si>
  <si>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</si>
  <si>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</si>
  <si>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</si>
  <si>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</si>
  <si>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</si>
  <si>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</si>
  <si>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</si>
  <si>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</si>
  <si>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</si>
  <si>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</si>
  <si>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</si>
  <si>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</si>
  <si>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1.</t>
  </si>
  <si>
    <t>m²</t>
  </si>
  <si>
    <t>m³</t>
  </si>
  <si>
    <t>un</t>
  </si>
  <si>
    <t>2.1</t>
  </si>
  <si>
    <t>4.1</t>
  </si>
  <si>
    <t>x,xx</t>
  </si>
  <si>
    <t>1.3</t>
  </si>
  <si>
    <t>1.4</t>
  </si>
  <si>
    <t>1.5</t>
  </si>
  <si>
    <t>1.6</t>
  </si>
  <si>
    <t>m</t>
  </si>
  <si>
    <t>3.1</t>
  </si>
  <si>
    <t>6.1</t>
  </si>
  <si>
    <t>6.2</t>
  </si>
  <si>
    <t>6.3</t>
  </si>
  <si>
    <t>7.1</t>
  </si>
  <si>
    <t>7.2</t>
  </si>
  <si>
    <t>Administração Local - 3%</t>
  </si>
  <si>
    <t>3.2</t>
  </si>
  <si>
    <t xml:space="preserve"> </t>
  </si>
  <si>
    <t>6.5</t>
  </si>
  <si>
    <t>6.4</t>
  </si>
  <si>
    <t>6.6</t>
  </si>
  <si>
    <t>6.7</t>
  </si>
  <si>
    <t>2.</t>
  </si>
  <si>
    <t>3.</t>
  </si>
  <si>
    <t>4.</t>
  </si>
  <si>
    <t>2.2</t>
  </si>
  <si>
    <t>2.3</t>
  </si>
  <si>
    <t>2.4</t>
  </si>
  <si>
    <t>6.8</t>
  </si>
  <si>
    <t>8.1</t>
  </si>
  <si>
    <t>8.2</t>
  </si>
  <si>
    <t>9.1</t>
  </si>
  <si>
    <t>9.2</t>
  </si>
  <si>
    <t>TOTAL GERAL COM BDI</t>
  </si>
  <si>
    <t>ADMINISTRAÇÃO 3%</t>
  </si>
  <si>
    <t>PERCENTUAL ACUMULADO (%)</t>
  </si>
  <si>
    <t>R$</t>
  </si>
  <si>
    <t>VALOR PARCIAL</t>
  </si>
  <si>
    <t>%</t>
  </si>
  <si>
    <t>PINTURA</t>
  </si>
  <si>
    <t>TRINTA DIAS</t>
  </si>
  <si>
    <t>TOTAL DO GRUPO</t>
  </si>
  <si>
    <t>CRONOGRAMA FÍSICO FINANCEIRO</t>
  </si>
  <si>
    <r>
      <t xml:space="preserve">2. ENDEREÇO DE EXECUÇÃO/ENTREGA: </t>
    </r>
    <r>
      <rPr>
        <sz val="10"/>
        <rFont val="Calibri"/>
        <family val="2"/>
        <scheme val="minor"/>
      </rPr>
      <t>Av. Cidade Jardim, 400 - Conjuntos 64, 65, 66 - São Paulo/SP</t>
    </r>
  </si>
  <si>
    <r>
      <t xml:space="preserve">3. PRAZO DE EXECUÇÃO/ENTREGA: </t>
    </r>
    <r>
      <rPr>
        <sz val="10"/>
        <rFont val="Calibri"/>
        <family val="2"/>
        <scheme val="minor"/>
      </rPr>
      <t xml:space="preserve"> 45 (quarenta e cinco) dias corridos</t>
    </r>
  </si>
  <si>
    <t>1. OBJETO: MANUTENÇÃO PREDIAL E DE INFRAESTRUTURA - SALAS NO ED. DACON, 6º ANDAR - FASE II</t>
  </si>
  <si>
    <t>Serviços preliminares</t>
  </si>
  <si>
    <t>Plano de Gerenciamento de Resíduos da Construção Civil com ART/RRT.</t>
  </si>
  <si>
    <t>h</t>
  </si>
  <si>
    <t>Retirada da porta de acesso com marco para inversão de sentido de abertura.</t>
  </si>
  <si>
    <t>Remoção de carpete e raspagem da cola no contrapiso.</t>
  </si>
  <si>
    <t>Retirada parcial de forro de gesso em nivel existente, para instalação de infraestrutura elétrica e instalação de alçapões.</t>
  </si>
  <si>
    <t>Retirada do piso cerâmico dos sanitários, copa e rodapés dos balcões.</t>
  </si>
  <si>
    <t>Demolição manual do sóculo da copa h 14cm, na área da bancada.</t>
  </si>
  <si>
    <t>Retirada de filete em granito para passagem de dutos utilizando serra de disco diamantada.</t>
  </si>
  <si>
    <t>Abertura pontual de piso de mármore travertino, para instalação de caixa de piso, utilizando serra de disco diamantada.</t>
  </si>
  <si>
    <t>conj.</t>
  </si>
  <si>
    <t>Retirada e descarte balcões da copa.</t>
  </si>
  <si>
    <t>Retirada e descarte de tampos em granito da copa.</t>
  </si>
  <si>
    <t>Retirada manual da cuba dos sanitários com reaproveitamento da bancada de mármore travertino e descarte de cubas.</t>
  </si>
  <si>
    <t>conj</t>
  </si>
  <si>
    <t>Forro em gesso acartonado com perfis</t>
  </si>
  <si>
    <t>Alçapões de gesso acartonado 60 x 120 cm.</t>
  </si>
  <si>
    <t>PAVIMENTAÇÕES</t>
  </si>
  <si>
    <t>Emulsão prévia para regularização de piso de carpete em placas, composta de cimento e cola branca.</t>
  </si>
  <si>
    <t>Piso vinílico, 20cm x 120 cm, espessura total 5mm, referência steamed oak, linha Allura Flex - Forbo, ou equivalente. Aprovar amostra com a Engenharia.</t>
  </si>
  <si>
    <t>Fornecimento e instalação de piso em porcelanato ref. Travertino Eliane, Portobello ou equivalente. Aprovar amostra com a Engenharia.</t>
  </si>
  <si>
    <t>Rodapé em madeira h= 10 cm para instalação em paredes curvas.</t>
  </si>
  <si>
    <t>Divisórias em alumínio anodizado preto, com vidro temperado para o hall.</t>
  </si>
  <si>
    <t>Massa em gesso para  reparos após a retirada da infraestrutura elétrica aparente.</t>
  </si>
  <si>
    <t>Painéis simples em gesso acartonado, com estrutura para fechamento de alvenaria.</t>
  </si>
  <si>
    <t>Revisão geral das ferragens e mecanismos das esquadrias em madeira, com fornecimento das peças de reposição.</t>
  </si>
  <si>
    <t>Preparar e lixar, com lixa fina a superfície das portas com a recuperação de falhas e perfurações com massa plástica em bisnaga pigmentada ref. Mazza Montana.</t>
  </si>
  <si>
    <t>Porta de abrir em vidro temperado para o acesso aos gabinetes, dimensões, 80x210cm, com ferragens pretas.</t>
  </si>
  <si>
    <t>Marco em inox para porta de acesso, com requadro para porta interna de vidro temperado.</t>
  </si>
  <si>
    <t>Pintura Acrílica acetinado, cor ref. Suvinil, C147, tapete de juta, com emassamento - paredes internas.</t>
  </si>
  <si>
    <t>Pintura Acrílica fosco, cor ref. Suvinil, C379, galho seco, com emassamento - paredes internas.</t>
  </si>
  <si>
    <t>Pintura PVA sem emassamento, cor branca - forro de gesso e lajes internas.</t>
  </si>
  <si>
    <t>Pintura Verniz poliuretano pigmentado fosco sobre madeira.</t>
  </si>
  <si>
    <t>Pintura acrílica de parede azul com 100% de recobrimento para recepção</t>
  </si>
  <si>
    <t>Pintura acrílica, com emassamento, cor ocre na circulação do condomínio.</t>
  </si>
  <si>
    <t>Persiana rolô em tecido translúcido, tela solar, 3%, cor branca iguais às existentes, instaladas lado a lado.</t>
  </si>
  <si>
    <t>Instalação de persiana rolô em tecido translúcido, tela solar, 3%, cor branca iguais às existentes, instaladas lado a lado fornecidas pelo banco.</t>
  </si>
  <si>
    <t>Fornecimento e instalação de bacia sanitária na cor biscuit ref. Vogue Plus Deca ou similar, anel de vedação  e acessórios para instalação.</t>
  </si>
  <si>
    <t>Fornecimento e instalação de cuba de sobrepor oval cor branca sob bancada em granito, válvula e acessórios para instalação.</t>
  </si>
  <si>
    <t>Conjunto de três canoplas cromadas para registro ref. Deca</t>
  </si>
  <si>
    <t>Torneira de mesa cromada, com acionamento sob pressão, para lavatório com fechamento automático e acessórios para instalação.</t>
  </si>
  <si>
    <t>Kit reparo válvula ref. hydra</t>
  </si>
  <si>
    <t>Acabamento de válvula de descarga cromada ref. Hydra</t>
  </si>
  <si>
    <t>Assento rígido para vaso sanitário ref. incepa, cor biscuit.</t>
  </si>
  <si>
    <t>Fornecimento de balcão em mdf amadeirado, com gaveteiro, conforme projeto.</t>
  </si>
  <si>
    <t>Fornecimento de armário aéreo, em mdf amadeirado, conforme projeto.</t>
  </si>
  <si>
    <t>Fornecimento de bancada em granito, com cuba em inox, conforme projeto.</t>
  </si>
  <si>
    <t>Fornecimento de bancada em granito para refeições, conforme projeto.</t>
  </si>
  <si>
    <t>Fornecimento de nicho aéreo com iluminação, em fita de LED, conforme projeto.</t>
  </si>
  <si>
    <t>Fornecimento de cadeiras para bancada da copa ref. Allegra, altura do assento 66cm. Aprovar cores com a engenharia.</t>
  </si>
  <si>
    <t>Fornecimento de painel em alumínio perfurado para  revestimento do porta do quadro de elétrica e bancada.</t>
  </si>
  <si>
    <t>Fornecimento de porta em mdf para o quadro de elétrica.</t>
  </si>
  <si>
    <t>Balcão para café, conforme projeto.</t>
  </si>
  <si>
    <t>Programação visual e elementos decorativos</t>
  </si>
  <si>
    <t>Película, com o logo dos dados, sobre vidro temperado fumê.</t>
  </si>
  <si>
    <t>Película vinílica, com o logo dos dados, sobre gesso acartonado.</t>
  </si>
  <si>
    <t>Letreiro Banrisul recepção em aço inoxidável retro-iluminado conforme padrão do Banco.</t>
  </si>
  <si>
    <t xml:space="preserve">Placa de inox para identificação elevador - Banrisul instalada com fita. </t>
  </si>
  <si>
    <t>Placa inox  + acrílico identificação Banrisul l:50cm h:35cm instalada com fita.</t>
  </si>
  <si>
    <t>Remanejo e instalação de Logo dos cubos em prata 70cm x 70cm fornecidos pelo Banco.</t>
  </si>
  <si>
    <t>Lixeiras</t>
  </si>
  <si>
    <t>Lixeiras de funcionário  em PVC diâmetro 25cm - altura 30cm - cor preta.</t>
  </si>
  <si>
    <t>Lixeira em inox com tampa vai e vem para salas de espera e circulação - Capacidade para 11l.</t>
  </si>
  <si>
    <t>Cachepots em inox diâmetro de 50 cm, com rodízios</t>
  </si>
  <si>
    <t>Adequação de balcões com retirada de corrediças e instalação de prateleiras.</t>
  </si>
  <si>
    <t>Organização e montagem geral do leiaute - conforme leiaute fornecido.</t>
  </si>
  <si>
    <t>Limpeza permanente da obra.</t>
  </si>
  <si>
    <t>Limpeza final da obra.</t>
  </si>
  <si>
    <t>Extintores</t>
  </si>
  <si>
    <t>Extintor de incêndio PQS-ABC 04 Kg -  com suportes e placas de identificação.</t>
  </si>
  <si>
    <t>Extintor de incêndio CO2- gás carbonico 6Kg- com suportes e placas de identificação.</t>
  </si>
  <si>
    <t>Placas de Sinalização</t>
  </si>
  <si>
    <t>Placa advertência "PROIBIDO FUMAR" fotoluminescente- 15x20cm.</t>
  </si>
  <si>
    <t>Placa fotoluminescente de balizamento de saída direita, esquerda, saída.</t>
  </si>
  <si>
    <t>Detectores de Fumaça</t>
  </si>
  <si>
    <t>Kit detectores óptico de fumaça com módulo de endereçamento infraestrutura elétrica ligado aos damais existentes.</t>
  </si>
  <si>
    <t>Cabo blindado 4 vias (2x0,75mm²/2x1,5mm²).</t>
  </si>
  <si>
    <t>As-Built do projeto arquitetônico e PPCI</t>
  </si>
  <si>
    <t>Demolições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</si>
  <si>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</si>
  <si>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</si>
  <si>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</si>
  <si>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</si>
  <si>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</si>
  <si>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</si>
  <si>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</si>
  <si>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</si>
  <si>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</si>
  <si>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</si>
  <si>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</si>
  <si>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</si>
  <si>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</si>
  <si>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</si>
  <si>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 xml:space="preserve">Forros  </t>
  </si>
  <si>
    <t>Rodapés</t>
  </si>
  <si>
    <t>Revestimento de piso</t>
  </si>
  <si>
    <t>4.2</t>
  </si>
  <si>
    <t>4.3</t>
  </si>
  <si>
    <t>4.4</t>
  </si>
  <si>
    <t>4.5</t>
  </si>
  <si>
    <t>4.6</t>
  </si>
  <si>
    <t>Esquadrias</t>
  </si>
  <si>
    <t>5.</t>
  </si>
  <si>
    <t>5.5</t>
  </si>
  <si>
    <t>6.</t>
  </si>
  <si>
    <t>Pintura</t>
  </si>
  <si>
    <t>7.</t>
  </si>
  <si>
    <t>Persianas</t>
  </si>
  <si>
    <t>8.</t>
  </si>
  <si>
    <t>Instalações hidráulicas e de esgoto para os sanitários</t>
  </si>
  <si>
    <t>9.</t>
  </si>
  <si>
    <t>Acessórios sanitários e copa</t>
  </si>
  <si>
    <t>9.3</t>
  </si>
  <si>
    <t>9.4</t>
  </si>
  <si>
    <t>9.5</t>
  </si>
  <si>
    <t>9.6</t>
  </si>
  <si>
    <t>10.</t>
  </si>
  <si>
    <t>Mobiliário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</si>
  <si>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</si>
  <si>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</si>
  <si>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</si>
  <si>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</si>
  <si>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</si>
  <si>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</si>
  <si>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</si>
  <si>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</si>
  <si>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</si>
  <si>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</si>
  <si>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Instalação de TV fornecida pelo Banco.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</si>
  <si>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</si>
  <si>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</si>
  <si>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</si>
  <si>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</si>
  <si>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</si>
  <si>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</si>
  <si>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</si>
  <si>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</si>
  <si>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</si>
  <si>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12.</t>
  </si>
  <si>
    <t>Complementos diversos</t>
  </si>
  <si>
    <t>12.1</t>
  </si>
  <si>
    <t>12.2</t>
  </si>
  <si>
    <t>12.3</t>
  </si>
  <si>
    <t>12.4</t>
  </si>
  <si>
    <t>12.1.1</t>
  </si>
  <si>
    <t>12.1.2</t>
  </si>
  <si>
    <t>13.</t>
  </si>
  <si>
    <t>Limpeza</t>
  </si>
  <si>
    <t>13.1</t>
  </si>
  <si>
    <t>13.2</t>
  </si>
  <si>
    <t>13.3</t>
  </si>
  <si>
    <t>13.4</t>
  </si>
  <si>
    <t>14.</t>
  </si>
  <si>
    <t>Prevenção contra incêndio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</si>
  <si>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</si>
  <si>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</si>
  <si>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</si>
  <si>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</si>
  <si>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</si>
  <si>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</si>
  <si>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</si>
  <si>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</si>
  <si>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</si>
  <si>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</si>
  <si>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As built</t>
  </si>
  <si>
    <t>15.1</t>
  </si>
  <si>
    <t>INFRAESTRUTURA ELÉTRICA</t>
  </si>
  <si>
    <t>Condutor unipolar flexível  livre de halogêneo , antichama isolação p/ 750V - seção 4,0mm² - Ponto das tomadas da copa.</t>
  </si>
  <si>
    <t>Luminária de embutir para 2 lâmpadas tubulares LED T8 de 18W (4000K)/Branco Neutro/2100Lúmens, com corpo em chapa de aço tratada e pintada pelo sistema eletrostatico a pó híbrido branco. Refletor e aletas parabólicas em alumínio anodizado brilhante de alta refletância e alta pureza 99,85%. Soquete tipo push-in G-13 de engate rápido. Modelo LE 800/14A da Intral ou rigorosamente equivalente. Para instalação em forro de Gesso acartonado.</t>
  </si>
  <si>
    <t>Luminária de embutir para 2 lâmpadas tubulares LED T8 de 9W (4000K)/Branco Neutro/1050Lúmens, com corpo em chapa de aço tratada e pintada pelo sistema eletrostatico a pó híbrido branco. Refletor e aletas parabólicas em alumínio anodizado brilhante de alta refletância e alta pureza 99,85%. Soquete tipo push-in G-13 de engate rápido. Modelo LE 800/7A da Intral ou rigorosamente equivalente. Para instalação em forro de Gesso acartonado.</t>
  </si>
  <si>
    <t>Cabo  livre de halogêneo - antichama- tipo PP 3x1,5mm²/750V - Ligação das luminárias.</t>
  </si>
  <si>
    <t>Plug Macho e fêmea novo padrão - ligação luminárias.</t>
  </si>
  <si>
    <t>cj</t>
  </si>
  <si>
    <t>un.</t>
  </si>
  <si>
    <t xml:space="preserve">Espelho cego 4x2"/4x4" de pvc branco de encaixe,  sem parafusos tipo Modular Iriel Talari. </t>
  </si>
  <si>
    <t>Espelho de pvc branco 4x2" (100x50mm) sem parafusos, tipo Modular Iriel Talari e com:</t>
  </si>
  <si>
    <t xml:space="preserve">          - 01 interruptor simples +2 blocos cegos.</t>
  </si>
  <si>
    <t xml:space="preserve">          - 01 interruptor simples de embutir + 01 tomada 20A + 01 bloco cego.</t>
  </si>
  <si>
    <t xml:space="preserve">          -  02 (duas) tomada 20A novo padrão brasileiro + 01 bloco cego - Utilizar na copa.</t>
  </si>
  <si>
    <t xml:space="preserve">          - 01 tomada fêmea RJ45 + 02 blocos cegos - Para Rede WI-FI a ser fixada no forro.</t>
  </si>
  <si>
    <t>Remanejo de ponto elétrico de tomada de embutir no forro e Módulo Autonomo  115/220V com 80 Led´s, autonomia 4 horas, bateria 6V-4.5Ah, gabinete em metal, pintura epoxi ( LEITOSO)</t>
  </si>
  <si>
    <t>Interruptor 10A redondo de embutir tipo bolinha com acabamentos para instalação em móvel de madeira, para controle da iluminação da logo/dados. Referência Margirius.</t>
  </si>
  <si>
    <t>Conjunto de Bastidor, Espelho branco para 03 posições p/tres blocos com, DUAS tomadas tipo bloco NBR.20A Ref. DT.99230.20 (PRETO), mais um bloco RJ45 fêmea para instalação em painel de madeira para ponto de TV nas salas de reuniões.</t>
  </si>
  <si>
    <t>SUBTOTAL ELÉTRICO</t>
  </si>
  <si>
    <t>II</t>
  </si>
  <si>
    <t>Pontos de luz /tomadas na copa</t>
  </si>
  <si>
    <t>1.7</t>
  </si>
  <si>
    <t>1.8</t>
  </si>
  <si>
    <t>1.9</t>
  </si>
  <si>
    <t>1.10</t>
  </si>
  <si>
    <t>1.10.1</t>
  </si>
  <si>
    <t>1.10.2</t>
  </si>
  <si>
    <t>1.10.3</t>
  </si>
  <si>
    <t>1.10.4</t>
  </si>
  <si>
    <t>1.11</t>
  </si>
  <si>
    <t>Condutor unipolar flexível  livre de halogêneo , antichama isolaçao p/ 750V :</t>
  </si>
  <si>
    <t xml:space="preserve">          - seção 2,5mm² </t>
  </si>
  <si>
    <t xml:space="preserve">          - seção 4,0mm² - Ponto da nova impressora laser da sala do Apoio da Asjur.</t>
  </si>
  <si>
    <t>Disjuntores Monopolar/4,5kA, Curva "B" - 20A SIEMENS 5SL1- Para circuito das impressoras laser.</t>
  </si>
  <si>
    <t>Eletroduto ferro galvanizado semi pesado diametro 25 mm.</t>
  </si>
  <si>
    <t>Saída horizontal eletrocalha para eletrodutos1"</t>
  </si>
  <si>
    <t>Conjunto de bucha e arruela de alumínio de 1".</t>
  </si>
  <si>
    <t>Suporte Dutotec  branco Ref. DT.64444.10 p/tres blocos com, DUAS tomadas tipo bloco NBR.20A Ref. DT.99230.20 (PRETO), mais um bloco cego Ref. QM 99200.00 ou similar.</t>
  </si>
  <si>
    <t>Suporte Dutotec  branco Ref. DT.64444.10 p/tres blocos com, duas tomadas tipo bloco NBR.20A Ref. DT.99231.20 (VERMELHA), mais um bloco cego Ref. QM 99200.00 ou similar. Para instalação do ponto elétrico da impressora laser.</t>
  </si>
  <si>
    <t>Suporte branco para canaleta de aluminio p/tres blocos sendo dois blocos c/RJ.45 e mais um bloco cego. Para instalação do ponto lógico e telefônico da impressora laser.</t>
  </si>
  <si>
    <t>Suporte branco para canaleta de aluminio p/tres blocos sendo dois blocos c/RJ.45 e mais um bloco cego.</t>
  </si>
  <si>
    <t>Suporte branco para canaleta de aluminio p/tres blocos sendo três blocos c/RJ.45 Fêmea.</t>
  </si>
  <si>
    <t>Caixa de passagem c/ tampa cega tipo condulete diam 25mm</t>
  </si>
  <si>
    <t>Canaleta aluminio 73x25 dupla c/ tampa de encaixe -Branca</t>
  </si>
  <si>
    <t>Caixa de aluminio 100x100x50mm branca específica de canaleta de aluminio -73x25mm. Para utilização na parede entre Apoio Asjur e sala 1 Advogados.</t>
  </si>
  <si>
    <t>Curva horizontal 90º metálica branca especifica de canaleta de aluminio 73x25mm.</t>
  </si>
  <si>
    <t>Tampa terminal ABS Branca para canaleta de aluminio 73x25mm. Para instalação do ponto lógico e telefônico da impressora laser.</t>
  </si>
  <si>
    <t>Adaptador 3x1" para conexão canaleta de aluminio 73x25mm e eletroduto de ferro 1".</t>
  </si>
  <si>
    <t>Desmontagem e deslocamento de canaleta dutotec branca, fiação elétrica, cabos de rede UTP existentes na sala de apoio Asjur. Deslocar canaleta dutotec da ilha de 04 mesas para o fundo da sala e retornar pela parede.</t>
  </si>
  <si>
    <t>Desinstalação de 02 cabos de rede UTP existentes na sala de reuniões 2. Desenfiar os cabos até o Rack.</t>
  </si>
  <si>
    <t xml:space="preserve">Cabo UTP categoria 5e - Cabo Multilan 4 pares / 24AWG UTP cat.5e (LSZH) </t>
  </si>
  <si>
    <t>Eletroduto flexível sealtube com alma de aço de 3/4" . Utilização para instalação de Video Porteiro.</t>
  </si>
  <si>
    <t>Conector macho fixo para Eletroduto flexível sealtube com alma de aço de 3/4" . Utilização para instalação de Video Porteiro.</t>
  </si>
  <si>
    <t>Saída horizontal eletrocalha para eletrodutos 3/4"</t>
  </si>
  <si>
    <t>Video porteiro com câmera Intelbras IV 7000 HS. A ser instalado na porta de acesso do Hall 2 e ilha de 04 mesas do Apoio da Asjur.</t>
  </si>
  <si>
    <t>Fechadura Eletroímã com Sensor FS150 12V Automatiza - Kit Elite com sensor. Para utilização na porta de acesso do Hall 2.</t>
  </si>
  <si>
    <t>Instalações elétricas sala 1 advogados e apoio ASJUR</t>
  </si>
  <si>
    <t>2.1.1</t>
  </si>
  <si>
    <t>Instalações de automação (elétricas e sinal)</t>
  </si>
  <si>
    <t>2.1.1.1</t>
  </si>
  <si>
    <t>2.1.1.2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</si>
  <si>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</si>
  <si>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</si>
  <si>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</si>
  <si>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</si>
  <si>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</si>
  <si>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</si>
  <si>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</si>
  <si>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</si>
  <si>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</si>
  <si>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</si>
  <si>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</si>
  <si>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</si>
  <si>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</si>
  <si>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</si>
  <si>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</si>
  <si>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</si>
  <si>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</si>
  <si>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</si>
  <si>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</si>
  <si>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</si>
  <si>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</si>
  <si>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</si>
  <si>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</si>
  <si>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Caixa 4x4" de embutir de PVC. Para interligação da Caixa 4x4 na parede com caixa SQR Dutotec no piso.</t>
  </si>
  <si>
    <t>Eletroduto de PVC Rígido - diâmetro 20mm (3/4). Para interligação da Caixa 4x4 na parede com caixa SQR Dutotec no piso.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</si>
  <si>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(PRETO),</t>
  </si>
  <si>
    <t>Cabo unipolar tipo flexivel, livre de halogêneo, antichama, 750V, seção 2,5 mm2.</t>
  </si>
  <si>
    <t>Caixa de aluminio 100x100x50mm branca específica de canaleta de aluminio -73x25mm. Para utilização na parede entre ponto da impressora do Apoio da Asjur e ponto para Logo na Sala de Espera e no final da canaleta da sala de espera para ponto em caixa de piso para balcão.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</si>
  <si>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(PRETO). Para ponto de piso da mesa de reunião.</t>
  </si>
  <si>
    <t>Cabo  livre de halogêneo - antichama- tipo PP 3x1,5mm²/750V - Ligação das tomadas até conjunto de tomadas nas mesas.</t>
  </si>
  <si>
    <t>Plug Macho 20A/250V novo padrão - ligação extensões</t>
  </si>
  <si>
    <t>Conector Fêmea RJ45 para instalação na Mesa de Reunião. Ligação através de Patch Cord de 3m com 01 RJ 45 Macho em uma das pontas.</t>
  </si>
  <si>
    <t>Cabo UTP cat. 5e (isolamento baixa emissão de gases) LSZH para elaboração de patch cord azul 3,0 mts para interligação entre ponto da caixa de piso e RJ45 Fêmea nas caixas da Mesa de Reunião com 1 RJ45 macho na ponta e com anilha oval grip de poliamida da Hellermann com as identificações de "PLXX" e "PTXX" nas duas pontas.</t>
  </si>
  <si>
    <t>Disjuntores Monopolar/4,5kA, Curva "B" - 20A SIEMENS 5SL1- Para circuito das impressoras laser. Instalar no CD Bipartido da Automação.</t>
  </si>
  <si>
    <t>Eletroduto ferro galvanizado semi pesado diametro 25 mm. Para interligação acima do forro entre a eletrocalha e descida de canaleta dutotec do ponto da impressora.</t>
  </si>
  <si>
    <t>Adaptador 3x1" para conexão canaleta de aluminio 73x25mm e eletroduto de ferro 1". Para uso na descida do ponto da Impressora Laser.</t>
  </si>
  <si>
    <t>Canaleta aluminio 73x25 dupla c/ tampa de encaixe -Branca. Para ponto da impressora laser e acesso a caixa de piso pela parede.</t>
  </si>
  <si>
    <t>Caixa de aluminio 100x100x50mm branca específica de canaleta de aluminio -73x25mm. Para utilização na parede na descida da dutotec da impressora e espera para letreiro no Hall 2 e no final da canaleta da sala de reunião para ponto em caixa de piso.</t>
  </si>
  <si>
    <t>Curva vertical 90º metálica branca especifica de canaleta de aluminio 73x25mm.</t>
  </si>
  <si>
    <t>Instalações elétricas sala espera para balcão e logo</t>
  </si>
  <si>
    <t>2.2.1</t>
  </si>
  <si>
    <t>2.2.2</t>
  </si>
  <si>
    <t>2.2.3</t>
  </si>
  <si>
    <t>2.2.4</t>
  </si>
  <si>
    <t>2.2.5</t>
  </si>
  <si>
    <t>2.2.6</t>
  </si>
  <si>
    <t>Instalações elétricas sala de reuniões 1 e hall 2</t>
  </si>
  <si>
    <t>2.3.1</t>
  </si>
  <si>
    <t>2.3.2</t>
  </si>
  <si>
    <t>2.3.3</t>
  </si>
  <si>
    <t>2.3.4</t>
  </si>
  <si>
    <t>2.3.4.1</t>
  </si>
  <si>
    <t>2.3.4.2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</si>
  <si>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</si>
  <si>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</si>
  <si>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</si>
  <si>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</si>
  <si>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</si>
  <si>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</si>
  <si>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</si>
  <si>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</si>
  <si>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</si>
  <si>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</si>
  <si>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</si>
  <si>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</si>
  <si>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</si>
  <si>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</si>
  <si>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</si>
  <si>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</si>
  <si>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 xml:space="preserve">Condutor unipolar flexível  livre de halogêneo , antichama isolaçao p/ 750V - seção 2,5mm² </t>
  </si>
  <si>
    <t>Canaleta aluminio 73x25 dupla c/ tampa de encaixe -Branca. Para acesso a caixa de piso pela parede.</t>
  </si>
  <si>
    <t>Caixa de aluminio 100x100x50mm branca específica de canaleta de aluminio -73x25mm. Para utilização na parede e interligação ao ponto da caixa de piso.</t>
  </si>
  <si>
    <t>Tampa terminal ABS Branca para canaleta de aluminio 73x25mm. Para utilização na ponta final da canaleta dutotec da parede e interligação ao ponto da caixa de piso.</t>
  </si>
  <si>
    <t>Desmontagem de canaleta dutotec branca, fiação elétrica, cabos de rede UTP existentes junto a esquadria de alumínio preta. Pontos de rede deverão ser desenfiados até o Rack.</t>
  </si>
  <si>
    <t>Desmontagem de canaleta dutotec branca, fiação elétrica, cabos de rede UTP existentes junto a parede da ilha de 04 mesas do Apoio da Asjur. Desmontagem de 04 pontos telefônicos e de 02 pontos de rede deverão ser desenfiados até o Rack .</t>
  </si>
  <si>
    <t xml:space="preserve">Remanejo de cabos de rede UTP existentes junto a esquadria de alumínio preta para pontos da caixa de piso da mesa de reuniões 2. </t>
  </si>
  <si>
    <t>Patch Cord 2,5m (Estações de Trabalho - cor verde)</t>
  </si>
  <si>
    <t>Patch Cord 1,0m (Rack) - Cor Verde</t>
  </si>
  <si>
    <t>Patch Cord 2,5m (Estações de Trabalho) - Azul</t>
  </si>
  <si>
    <t>Patch Cord 1,0m (Rack) - Azul</t>
  </si>
  <si>
    <t>Instalações elétricas sala de reuniões  2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</si>
  <si>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</si>
  <si>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</si>
  <si>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</si>
  <si>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</si>
  <si>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</si>
  <si>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</si>
  <si>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</si>
  <si>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</si>
  <si>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</si>
  <si>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</si>
  <si>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</si>
  <si>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</si>
  <si>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</si>
  <si>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</si>
  <si>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</si>
  <si>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</si>
  <si>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</si>
  <si>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</si>
  <si>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</si>
  <si>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</si>
  <si>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SUBTOTAL AUTOMAÇÃO</t>
  </si>
  <si>
    <t>SERVIÇOS COMPLEMENTARES ELÉTRICA/AUTOMAÇÃO/TELEFÔNICO</t>
  </si>
  <si>
    <t>Asbuilts das Instalações Eletrica estabilizada, elétrica comum, Lógica, telefônica e de Alarme.</t>
  </si>
  <si>
    <t>Certificação do Cabeamento Estruturado - Categoria 5e</t>
  </si>
  <si>
    <t>Desmontagem e remanejo de luminárias de embutir de 2x18W e 2x9W existentes e a serem definidas.</t>
  </si>
  <si>
    <t>SUBTOTAL SERVIÇOS COMPLEMENTARES</t>
  </si>
  <si>
    <t>INST. MECÂNICAS</t>
  </si>
  <si>
    <t>Executar manutenção preventiva/corretiva em condicionador de ar tipo fancoil modelo de embutir sobre o forro, substituição de filtros de ar e correias</t>
  </si>
  <si>
    <t>Executar manutenção preventiva/corretiva em condicionador de ar tipo fancolete modelo k7 hidrônico, substituição de filtros de ar</t>
  </si>
  <si>
    <t>Executar serviço de limpeza e higienização de rede de dutos de ar com elaboração de laudo de conformidade para microparticulados e emissão de ART</t>
  </si>
  <si>
    <t>IV</t>
  </si>
  <si>
    <t>1.1.1</t>
  </si>
  <si>
    <t>1.1.2</t>
  </si>
  <si>
    <t>1.1.3</t>
  </si>
  <si>
    <t>Manutenção preventiva e corretiva em sistema de ar condicionado e limpeza na rede de dutos no Jurídico SP</t>
  </si>
  <si>
    <t>Ar condicionado</t>
  </si>
  <si>
    <t>SUBTOTAL JURÍDICO</t>
  </si>
  <si>
    <t>Executar inspeção e regulagem em dampers na rede de dutos</t>
  </si>
  <si>
    <t>Andaime interno locação por dia - 3 dias</t>
  </si>
  <si>
    <t>Execução inspeção e regulagem em dampers na rede de dutos na agência São Paulo</t>
  </si>
  <si>
    <t>Rede de dutos</t>
  </si>
  <si>
    <t>SUBTOTAL AG. SÃO PAULO</t>
  </si>
  <si>
    <t>SUBTOTAL GERAL INSTALAÇÕES MECÂNICAS</t>
  </si>
  <si>
    <r>
      <t xml:space="preserve">2. ENDEREÇO DE EXECUÇÃO/ENTREGA: </t>
    </r>
    <r>
      <rPr>
        <sz val="10"/>
        <color indexed="8"/>
        <rFont val="Calibri"/>
        <family val="2"/>
      </rPr>
      <t>Av. Cidade Jardim, 400 - Conjuntos 64, 65, 66 - São Paulo/SP</t>
    </r>
  </si>
  <si>
    <r>
      <t xml:space="preserve">1. OBJETO: </t>
    </r>
    <r>
      <rPr>
        <sz val="10"/>
        <color indexed="8"/>
        <rFont val="Calibri"/>
        <family val="2"/>
        <scheme val="minor"/>
      </rPr>
      <t>MANUTENÇÃO PREDIAL E DE INFRAESTRUTURA - SALAS NO ED. DACON, 6º ANDAR - FASE II</t>
    </r>
  </si>
  <si>
    <t xml:space="preserve">CRONOGRAMA FÍSICO </t>
  </si>
  <si>
    <r>
      <t xml:space="preserve">1. OBJETO: </t>
    </r>
    <r>
      <rPr>
        <sz val="10"/>
        <color indexed="8"/>
        <rFont val="Calibri"/>
        <family val="2"/>
      </rPr>
      <t>MANUTENÇÃO PREDIAL E DE INFRAESTRUTURA - SALAS NO ED. DACON, 6º ANDAR - FASE II</t>
    </r>
  </si>
  <si>
    <t>FORRO</t>
  </si>
  <si>
    <t>PAREDES, DIVISÓRIAS E ESQUADRIAS</t>
  </si>
  <si>
    <t>SANITÁRIOS E INSTALAÇÕES</t>
  </si>
  <si>
    <t>INSTALAÇÕES MECÂNICAS - JURÍDICO</t>
  </si>
  <si>
    <t xml:space="preserve">QUINZE DIAS </t>
  </si>
  <si>
    <t>QUARENTA E CINCO DIAS</t>
  </si>
  <si>
    <t>INSTALAÇÕES MECÂNICAS - AGÊNCIA  SÃO PAULO</t>
  </si>
  <si>
    <t>PREVENÇÃO CONTRA INCÊNDIO - AS BUILT</t>
  </si>
  <si>
    <t>PERSIANAS, MOBILIÁRIO, LIMPEZA</t>
  </si>
  <si>
    <t>SERVIÇOS INICIAIS, DEMOLIÇÕES E RESÍDUOS</t>
  </si>
  <si>
    <t>Enc. Sociais SINAPI-RS JAN/2020</t>
  </si>
  <si>
    <t>Minidisjuntor JNG 20A - Para circuitos elétricos comum dos pontos da Copa. Utilizar disjuntores reservas existentes no QGBT. Circuitos EC13 e EC33 de 20A.</t>
  </si>
  <si>
    <t>Hora técnica de eletricista para desmontagem de canaleta dutotec branca, suportes, fiação elétrica, cabos de rede UTP existentes em esquadria de alumínio na Sala de Reuniões 2.</t>
  </si>
  <si>
    <t>Hora técnica de eletricista para remontagem de fiação elétrica, cabos de rede UTP embutidas na parede de madeira existente para o ponto da TV na sala de Reuniões 2.</t>
  </si>
  <si>
    <t>Hora técnica de eletricista para desmontagem e remanejo de 10 luminárias de embutir de 2x18W e 2x9W existentes e a serem definidas.</t>
  </si>
  <si>
    <t>Hora técnica de eletricista para identificação Geral rede elétrica/lógica/telefônica (Quadros/Tomadas/Cabos/Rack/Pacth Panel/Etc)</t>
  </si>
  <si>
    <t>Hora técnica para abertura e recomposição do piso para instalação da infraestruturada elétrica e lógica</t>
  </si>
  <si>
    <t>Retirada e embalagem de divisórias duplas, em alumínio de vidro, para entrega ao proprietário.</t>
  </si>
  <si>
    <t>Espelho cristal e=6mm dimensões conforme projeto aplicado com fita dupla face.</t>
  </si>
  <si>
    <t>Montagem e desmontagem de instalações provisórias de hidráulica, esgoto e elétrica para a copa.</t>
  </si>
  <si>
    <t>3.3</t>
  </si>
  <si>
    <t>3.4</t>
  </si>
  <si>
    <t>3.5</t>
  </si>
  <si>
    <t>4.1.1</t>
  </si>
  <si>
    <t>Abertura de rasgos no contrapiso para passagem de eletrodutos nas salas de reuniões e recepção, com enchimento.</t>
  </si>
  <si>
    <t>Carga manual, transporte de conteiners e destinação dos residuos de caliças de obra, metal (ferro e alumínio), vidro, madeira, cerâmicas, gesso, etc, produzidos pela construção civil (atentar para a legislação local e memorial descritivo).</t>
  </si>
  <si>
    <t>Remoção de entulho ensacado.</t>
  </si>
  <si>
    <t>Paredes, painéis e divisórias</t>
  </si>
  <si>
    <t>Leito de regularização para pavimentação colada, com argamassa reguladora ref. quartzolit ou equivalente.</t>
  </si>
  <si>
    <t>Filete de granito, largura 14cm x 8,50 m</t>
  </si>
  <si>
    <t>Soleira de mármore travertino</t>
  </si>
  <si>
    <t>3.6</t>
  </si>
  <si>
    <t>Pastilha de vidro metalizada ref. Eliane ou Portobello. Aprovar amostra na Engenharia.</t>
  </si>
  <si>
    <t>Retirada e descarte de metais e louças  dos sanitários.</t>
  </si>
  <si>
    <t>10.11</t>
  </si>
  <si>
    <t>Folhagem Palmeira rafis altura mínima: 1,00m com vaso para cachepot, material para plantio de folhagem: argila expandida, terra vegetal e lascas de cascas de árvore.</t>
  </si>
  <si>
    <t>Móvel painel em mdf amadeirado para as salas de reuniões, conforme projeto.</t>
  </si>
  <si>
    <t>Porta de abrir em vidro temperado para acesso, dimensões, 110x210cm, completa, com ferragens pretas.</t>
  </si>
  <si>
    <t>5.6</t>
  </si>
  <si>
    <t>Mola de piso para porta de vidro temperado ref. dorma.</t>
  </si>
  <si>
    <t>5.7</t>
  </si>
  <si>
    <t>Porta de abrir em madeira laminada para o acesso à sala de reuniões, dimensões, 80x210cm, com ferragens pretas.</t>
  </si>
  <si>
    <t>Parede em gesso acartonado para a sala de reuniões</t>
  </si>
  <si>
    <t xml:space="preserve">Kit teste Acrílica acetinado, cor ref. Suvinil, C379, galho seco e ocre </t>
  </si>
  <si>
    <t>Placa inox identificação das salas, sanitários e copa.</t>
  </si>
  <si>
    <t xml:space="preserve">TOTAL GERAL ITENS DE ELÉTRICA </t>
  </si>
  <si>
    <t>Papel de parede efeito 3d, sobre gesso acartonado, para as salas de reunião.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</si>
</sst>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&quot;R$&quot;#,##0.00_);[Red]\(&quot;R$&quot;#,##0.00\)"/>
    <numFmt numFmtId="167" formatCode="mmmm\,\ yyyy;@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  <charset val="204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/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/>
      <right style="hair">
        <color theme="3"/>
      </right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/>
      <right/>
      <top style="hair">
        <color theme="3"/>
      </top>
      <bottom/>
      <diagonal/>
    </border>
  </borders>
  <cellStyleXfs count="30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9" fontId="18" fillId="0" borderId="0" applyBorder="0" applyProtection="0"/>
    <xf numFmtId="165" fontId="18" fillId="0" borderId="0" applyBorder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6" fillId="0" borderId="0" xfId="0" applyFont="1" applyFill="1" applyBorder="1" applyProtection="1">
      <protection hidden="1"/>
    </xf>
    <xf numFmtId="10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2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9" xfId="0" applyFont="1" applyFill="1" applyBorder="1" applyAlignment="1" applyProtection="1">
      <alignment horizontal="justify" vertical="center" wrapText="1"/>
      <protection hidden="1"/>
    </xf>
    <xf numFmtId="4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4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Font="1" applyFill="1" applyBorder="1" applyAlignment="1" applyProtection="1">
      <alignment horizontal="justify" vertical="center" wrapText="1"/>
      <protection hidden="1"/>
    </xf>
    <xf numFmtId="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Fill="1" applyBorder="1" applyAlignment="1" applyProtection="1">
      <alignment horizontal="justify" vertical="center" wrapText="1"/>
      <protection hidden="1"/>
    </xf>
    <xf numFmtId="4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10" fontId="6" fillId="2" borderId="11" xfId="10" applyNumberFormat="1" applyFont="1" applyFill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10" fontId="8" fillId="0" borderId="9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justify" vertical="center" wrapText="1"/>
      <protection hidden="1"/>
    </xf>
    <xf numFmtId="4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9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Fill="1" applyBorder="1" applyAlignment="1" applyProtection="1">
      <alignment horizontal="right" vertical="center" wrapText="1"/>
      <protection hidden="1"/>
    </xf>
    <xf numFmtId="0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right" vertical="center" wrapText="1"/>
      <protection hidden="1"/>
    </xf>
    <xf numFmtId="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66" fontId="24" fillId="0" borderId="32" xfId="14" applyFont="1" applyFill="1" applyBorder="1" applyAlignment="1" applyProtection="1">
      <alignment horizontal="right"/>
      <protection hidden="1"/>
    </xf>
    <xf numFmtId="166" fontId="24" fillId="0" borderId="33" xfId="14" applyFont="1" applyFill="1" applyBorder="1" applyAlignment="1" applyProtection="1">
      <alignment horizontal="right"/>
      <protection hidden="1"/>
    </xf>
    <xf numFmtId="166" fontId="6" fillId="0" borderId="34" xfId="14" applyFont="1" applyFill="1" applyBorder="1" applyAlignment="1" applyProtection="1">
      <alignment horizontal="right" vertical="center" wrapText="1"/>
      <protection hidden="1"/>
    </xf>
    <xf numFmtId="9" fontId="24" fillId="0" borderId="35" xfId="0" applyNumberFormat="1" applyFont="1" applyFill="1" applyBorder="1" applyAlignment="1" applyProtection="1">
      <alignment horizontal="left"/>
      <protection hidden="1"/>
    </xf>
    <xf numFmtId="0" fontId="24" fillId="0" borderId="35" xfId="0" applyFont="1" applyFill="1" applyBorder="1" applyAlignment="1" applyProtection="1">
      <alignment horizontal="left"/>
      <protection hidden="1"/>
    </xf>
    <xf numFmtId="0" fontId="24" fillId="0" borderId="36" xfId="0" applyFont="1" applyFill="1" applyBorder="1" applyAlignment="1" applyProtection="1">
      <alignment horizontal="left"/>
      <protection hidden="1"/>
    </xf>
    <xf numFmtId="166" fontId="24" fillId="0" borderId="37" xfId="0" applyNumberFormat="1" applyFont="1" applyFill="1" applyBorder="1" applyAlignment="1" applyProtection="1">
      <alignment horizontal="right"/>
      <protection hidden="1"/>
    </xf>
    <xf numFmtId="2" fontId="24" fillId="0" borderId="32" xfId="15" applyNumberFormat="1" applyFont="1" applyFill="1" applyBorder="1" applyAlignment="1" applyProtection="1">
      <alignment horizontal="right"/>
      <protection hidden="1"/>
    </xf>
    <xf numFmtId="2" fontId="24" fillId="0" borderId="38" xfId="15" applyNumberFormat="1" applyFont="1" applyFill="1" applyBorder="1" applyAlignment="1" applyProtection="1">
      <alignment horizontal="right"/>
      <protection hidden="1"/>
    </xf>
    <xf numFmtId="2" fontId="24" fillId="0" borderId="33" xfId="15" applyNumberFormat="1" applyFont="1" applyFill="1" applyBorder="1" applyAlignment="1" applyProtection="1">
      <alignment horizontal="right"/>
      <protection hidden="1"/>
    </xf>
    <xf numFmtId="166" fontId="6" fillId="4" borderId="42" xfId="14" applyFont="1" applyFill="1" applyBorder="1" applyAlignment="1" applyProtection="1">
      <alignment horizontal="right" vertical="center"/>
      <protection hidden="1"/>
    </xf>
    <xf numFmtId="166" fontId="6" fillId="4" borderId="43" xfId="14" applyFont="1" applyFill="1" applyBorder="1" applyAlignment="1" applyProtection="1">
      <alignment horizontal="right" vertical="center"/>
      <protection hidden="1"/>
    </xf>
    <xf numFmtId="0" fontId="6" fillId="4" borderId="43" xfId="0" applyFont="1" applyFill="1" applyBorder="1" applyAlignment="1" applyProtection="1">
      <alignment horizontal="center" wrapText="1"/>
      <protection hidden="1"/>
    </xf>
    <xf numFmtId="166" fontId="8" fillId="2" borderId="42" xfId="14" applyFont="1" applyFill="1" applyBorder="1" applyAlignment="1" applyProtection="1">
      <alignment horizontal="right"/>
      <protection hidden="1"/>
    </xf>
    <xf numFmtId="166" fontId="8" fillId="2" borderId="43" xfId="14" applyFont="1" applyFill="1" applyBorder="1" applyAlignment="1" applyProtection="1">
      <alignment horizontal="right"/>
      <protection hidden="1"/>
    </xf>
    <xf numFmtId="166" fontId="8" fillId="2" borderId="43" xfId="14" applyFont="1" applyFill="1" applyBorder="1" applyAlignment="1" applyProtection="1">
      <alignment horizontal="right" vertical="center" wrapText="1"/>
      <protection hidden="1"/>
    </xf>
    <xf numFmtId="0" fontId="6" fillId="2" borderId="43" xfId="0" applyFont="1" applyFill="1" applyBorder="1" applyAlignment="1" applyProtection="1">
      <alignment horizontal="center" wrapText="1"/>
      <protection hidden="1"/>
    </xf>
    <xf numFmtId="0" fontId="8" fillId="2" borderId="42" xfId="16" applyNumberFormat="1" applyFont="1" applyFill="1" applyBorder="1" applyAlignment="1" applyProtection="1">
      <alignment horizontal="right" wrapText="1"/>
      <protection hidden="1"/>
    </xf>
    <xf numFmtId="0" fontId="8" fillId="2" borderId="43" xfId="16" applyNumberFormat="1" applyFont="1" applyFill="1" applyBorder="1" applyAlignment="1" applyProtection="1">
      <alignment horizontal="right" wrapText="1"/>
      <protection hidden="1"/>
    </xf>
    <xf numFmtId="164" fontId="8" fillId="2" borderId="43" xfId="14" applyNumberFormat="1" applyFont="1" applyFill="1" applyBorder="1" applyAlignment="1" applyProtection="1">
      <alignment horizontal="right" vertical="center" wrapText="1"/>
      <protection hidden="1"/>
    </xf>
    <xf numFmtId="166" fontId="8" fillId="0" borderId="42" xfId="14" applyFont="1" applyBorder="1" applyAlignment="1" applyProtection="1">
      <alignment horizontal="right"/>
      <protection hidden="1"/>
    </xf>
    <xf numFmtId="166" fontId="8" fillId="0" borderId="43" xfId="14" applyFont="1" applyBorder="1" applyAlignment="1" applyProtection="1">
      <alignment horizontal="right"/>
      <protection hidden="1"/>
    </xf>
    <xf numFmtId="1" fontId="8" fillId="2" borderId="42" xfId="14" applyNumberFormat="1" applyFont="1" applyFill="1" applyBorder="1" applyAlignment="1" applyProtection="1">
      <alignment horizontal="right"/>
      <protection hidden="1"/>
    </xf>
    <xf numFmtId="1" fontId="8" fillId="2" borderId="43" xfId="14" applyNumberFormat="1" applyFont="1" applyFill="1" applyBorder="1" applyAlignment="1" applyProtection="1">
      <alignment horizontal="right"/>
      <protection hidden="1"/>
    </xf>
    <xf numFmtId="1" fontId="8" fillId="2" borderId="43" xfId="14" applyNumberFormat="1" applyFont="1" applyFill="1" applyBorder="1" applyAlignment="1" applyProtection="1">
      <alignment horizontal="right" vertical="center" wrapText="1"/>
      <protection hidden="1"/>
    </xf>
    <xf numFmtId="166" fontId="16" fillId="0" borderId="42" xfId="14" applyFont="1" applyBorder="1" applyAlignment="1" applyProtection="1">
      <alignment horizontal="right" vertical="center"/>
      <protection hidden="1"/>
    </xf>
    <xf numFmtId="166" fontId="16" fillId="0" borderId="43" xfId="14" applyFont="1" applyBorder="1" applyAlignment="1" applyProtection="1">
      <alignment horizontal="right" vertical="center"/>
      <protection hidden="1"/>
    </xf>
    <xf numFmtId="166" fontId="16" fillId="2" borderId="43" xfId="14" applyFont="1" applyFill="1" applyBorder="1" applyAlignment="1" applyProtection="1">
      <alignment horizontal="right"/>
      <protection hidden="1"/>
    </xf>
    <xf numFmtId="0" fontId="6" fillId="0" borderId="43" xfId="0" applyFont="1" applyBorder="1" applyAlignment="1" applyProtection="1">
      <alignment horizontal="center" wrapText="1"/>
      <protection hidden="1"/>
    </xf>
    <xf numFmtId="0" fontId="8" fillId="0" borderId="42" xfId="16" applyNumberFormat="1" applyFont="1" applyBorder="1" applyAlignment="1" applyProtection="1">
      <alignment horizontal="right" vertical="center"/>
      <protection hidden="1"/>
    </xf>
    <xf numFmtId="0" fontId="8" fillId="0" borderId="43" xfId="16" applyNumberFormat="1" applyFont="1" applyBorder="1" applyAlignment="1" applyProtection="1">
      <alignment horizontal="right" vertical="center"/>
      <protection hidden="1"/>
    </xf>
    <xf numFmtId="1" fontId="16" fillId="0" borderId="43" xfId="0" applyNumberFormat="1" applyFont="1" applyBorder="1" applyProtection="1">
      <protection hidden="1"/>
    </xf>
    <xf numFmtId="2" fontId="16" fillId="0" borderId="43" xfId="0" applyNumberFormat="1" applyFont="1" applyBorder="1" applyProtection="1">
      <protection hidden="1"/>
    </xf>
    <xf numFmtId="40" fontId="8" fillId="2" borderId="42" xfId="16" applyFont="1" applyFill="1" applyBorder="1" applyAlignment="1" applyProtection="1">
      <alignment horizontal="right"/>
      <protection hidden="1"/>
    </xf>
    <xf numFmtId="38" fontId="8" fillId="2" borderId="43" xfId="16" applyNumberFormat="1" applyFont="1" applyFill="1" applyBorder="1" applyAlignment="1" applyProtection="1">
      <alignment horizontal="right"/>
      <protection hidden="1"/>
    </xf>
    <xf numFmtId="2" fontId="24" fillId="0" borderId="39" xfId="0" applyNumberFormat="1" applyFont="1" applyFill="1" applyBorder="1" applyAlignment="1" applyProtection="1">
      <alignment horizontal="center"/>
      <protection hidden="1"/>
    </xf>
    <xf numFmtId="166" fontId="8" fillId="6" borderId="42" xfId="14" applyFont="1" applyFill="1" applyBorder="1" applyAlignment="1" applyProtection="1">
      <alignment horizontal="right"/>
      <protection hidden="1"/>
    </xf>
    <xf numFmtId="166" fontId="8" fillId="6" borderId="43" xfId="14" applyFont="1" applyFill="1" applyBorder="1" applyAlignment="1" applyProtection="1">
      <alignment horizontal="right"/>
      <protection hidden="1"/>
    </xf>
    <xf numFmtId="166" fontId="8" fillId="6" borderId="43" xfId="14" applyFont="1" applyFill="1" applyBorder="1" applyAlignment="1" applyProtection="1">
      <alignment horizontal="right" vertical="center" wrapText="1"/>
      <protection hidden="1"/>
    </xf>
    <xf numFmtId="166" fontId="16" fillId="6" borderId="43" xfId="14" applyFont="1" applyFill="1" applyBorder="1" applyAlignment="1" applyProtection="1">
      <alignment horizontal="right" vertical="center"/>
      <protection hidden="1"/>
    </xf>
    <xf numFmtId="4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9" fontId="24" fillId="0" borderId="39" xfId="0" applyNumberFormat="1" applyFont="1" applyFill="1" applyBorder="1" applyAlignment="1" applyProtection="1">
      <alignment horizontal="right"/>
      <protection hidden="1"/>
    </xf>
    <xf numFmtId="4" fontId="8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5" xfId="0" applyFont="1" applyFill="1" applyBorder="1" applyAlignment="1" applyProtection="1">
      <alignment horizontal="justify" vertical="center" wrapText="1"/>
      <protection hidden="1"/>
    </xf>
    <xf numFmtId="4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justify" vertical="center" wrapText="1"/>
      <protection hidden="1"/>
    </xf>
    <xf numFmtId="0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justify" vertical="center" wrapText="1"/>
      <protection hidden="1"/>
    </xf>
    <xf numFmtId="4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64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6" applyFont="1" applyBorder="1" applyAlignment="1" applyProtection="1">
      <alignment vertical="center" wrapText="1"/>
      <protection hidden="1"/>
    </xf>
    <xf numFmtId="4" fontId="8" fillId="2" borderId="19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9" xfId="0" applyNumberFormat="1" applyFont="1" applyBorder="1" applyAlignment="1" applyProtection="1">
      <alignment horizontal="right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justify" vertical="center"/>
      <protection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18" fillId="0" borderId="3" xfId="11" applyFont="1" applyBorder="1" applyAlignment="1" applyProtection="1">
      <alignment vertical="center"/>
      <protection hidden="1"/>
    </xf>
    <xf numFmtId="10" fontId="8" fillId="2" borderId="12" xfId="10" applyNumberFormat="1" applyFont="1" applyFill="1" applyBorder="1" applyAlignment="1" applyProtection="1">
      <alignment vertical="center"/>
      <protection hidden="1"/>
    </xf>
    <xf numFmtId="10" fontId="8" fillId="2" borderId="9" xfId="10" applyNumberFormat="1" applyFont="1" applyFill="1" applyBorder="1" applyAlignment="1" applyProtection="1">
      <alignment vertical="center"/>
      <protection hidden="1"/>
    </xf>
    <xf numFmtId="0" fontId="21" fillId="0" borderId="3" xfId="11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hidden="1"/>
    </xf>
    <xf numFmtId="0" fontId="19" fillId="0" borderId="0" xfId="11" applyFont="1" applyBorder="1" applyAlignment="1" applyProtection="1">
      <alignment horizontal="justify" vertical="center" wrapText="1"/>
      <protection hidden="1"/>
    </xf>
    <xf numFmtId="10" fontId="8" fillId="0" borderId="12" xfId="10" applyNumberFormat="1" applyFont="1" applyBorder="1" applyAlignment="1" applyProtection="1">
      <alignment vertical="center"/>
      <protection hidden="1"/>
    </xf>
    <xf numFmtId="10" fontId="8" fillId="0" borderId="9" xfId="10" applyNumberFormat="1" applyFont="1" applyBorder="1" applyAlignment="1" applyProtection="1">
      <alignment vertical="center"/>
      <protection hidden="1"/>
    </xf>
    <xf numFmtId="0" fontId="20" fillId="0" borderId="0" xfId="11" applyFont="1" applyFill="1" applyBorder="1" applyAlignment="1" applyProtection="1">
      <alignment horizontal="center" vertical="center" wrapText="1"/>
      <protection hidden="1"/>
    </xf>
    <xf numFmtId="0" fontId="18" fillId="0" borderId="0" xfId="11" applyFont="1" applyFill="1" applyBorder="1" applyAlignment="1" applyProtection="1">
      <alignment vertical="center"/>
      <protection hidden="1"/>
    </xf>
    <xf numFmtId="0" fontId="18" fillId="0" borderId="2" xfId="11" applyFont="1" applyFill="1" applyBorder="1" applyAlignment="1" applyProtection="1">
      <alignment vertical="center"/>
      <protection hidden="1"/>
    </xf>
    <xf numFmtId="0" fontId="21" fillId="0" borderId="0" xfId="11" applyFont="1" applyFill="1" applyBorder="1" applyAlignment="1" applyProtection="1">
      <alignment vertical="center"/>
      <protection hidden="1"/>
    </xf>
    <xf numFmtId="14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9" xfId="0" applyNumberFormat="1" applyFont="1" applyFill="1" applyBorder="1" applyAlignment="1" applyProtection="1">
      <alignment horizontal="right" vertical="center" wrapText="1"/>
      <protection locked="0"/>
    </xf>
    <xf numFmtId="40" fontId="29" fillId="0" borderId="19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 wrapText="1"/>
      <protection hidden="1"/>
    </xf>
    <xf numFmtId="0" fontId="8" fillId="0" borderId="13" xfId="0" applyFont="1" applyFill="1" applyBorder="1" applyAlignment="1" applyProtection="1">
      <alignment horizontal="right" vertical="center" wrapText="1"/>
      <protection hidden="1"/>
    </xf>
    <xf numFmtId="0" fontId="8" fillId="0" borderId="28" xfId="0" applyFont="1" applyFill="1" applyBorder="1" applyAlignment="1" applyProtection="1">
      <alignment horizontal="right" vertical="center" wrapText="1"/>
      <protection hidden="1"/>
    </xf>
    <xf numFmtId="0" fontId="6" fillId="0" borderId="62" xfId="0" applyFont="1" applyFill="1" applyBorder="1" applyAlignment="1" applyProtection="1">
      <alignment horizontal="right" vertical="center" wrapText="1"/>
      <protection hidden="1"/>
    </xf>
    <xf numFmtId="0" fontId="6" fillId="0" borderId="63" xfId="0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horizontal="right" vertical="center" wrapText="1"/>
      <protection hidden="1"/>
    </xf>
    <xf numFmtId="0" fontId="6" fillId="0" borderId="61" xfId="0" applyFont="1" applyFill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right" vertical="center" wrapText="1"/>
      <protection hidden="1"/>
    </xf>
    <xf numFmtId="2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27" xfId="0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4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3" borderId="5" xfId="11" applyFont="1" applyFill="1" applyBorder="1" applyAlignment="1" applyProtection="1">
      <alignment horizontal="center" vertical="center"/>
      <protection hidden="1"/>
    </xf>
    <xf numFmtId="0" fontId="19" fillId="0" borderId="0" xfId="11" applyFont="1" applyBorder="1" applyAlignment="1" applyProtection="1">
      <alignment horizontal="justify" vertical="center"/>
      <protection hidden="1"/>
    </xf>
    <xf numFmtId="0" fontId="19" fillId="0" borderId="4" xfId="11" applyFont="1" applyBorder="1" applyAlignment="1" applyProtection="1">
      <alignment horizontal="justify" vertical="center" wrapText="1"/>
      <protection hidden="1"/>
    </xf>
    <xf numFmtId="0" fontId="19" fillId="0" borderId="0" xfId="11" applyFont="1" applyBorder="1" applyAlignment="1" applyProtection="1">
      <alignment horizontal="justify" vertical="center" wrapText="1"/>
      <protection hidden="1"/>
    </xf>
    <xf numFmtId="0" fontId="19" fillId="0" borderId="5" xfId="11" applyFont="1" applyBorder="1" applyAlignment="1" applyProtection="1">
      <alignment horizontal="justify" vertical="center" wrapText="1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left"/>
      <protection hidden="1"/>
    </xf>
    <xf numFmtId="0" fontId="24" fillId="0" borderId="40" xfId="0" applyFont="1" applyFill="1" applyBorder="1" applyAlignment="1" applyProtection="1">
      <alignment horizontal="left"/>
      <protection hidden="1"/>
    </xf>
    <xf numFmtId="1" fontId="6" fillId="2" borderId="44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6" fillId="4" borderId="60" xfId="0" applyFont="1" applyFill="1" applyBorder="1" applyAlignment="1" applyProtection="1">
      <alignment horizontal="center"/>
      <protection hidden="1"/>
    </xf>
    <xf numFmtId="0" fontId="6" fillId="4" borderId="59" xfId="0" applyFont="1" applyFill="1" applyBorder="1" applyAlignment="1" applyProtection="1">
      <alignment horizontal="center"/>
      <protection hidden="1"/>
    </xf>
    <xf numFmtId="0" fontId="6" fillId="4" borderId="58" xfId="0" applyFont="1" applyFill="1" applyBorder="1" applyAlignment="1" applyProtection="1">
      <alignment horizontal="center"/>
      <protection hidden="1"/>
    </xf>
    <xf numFmtId="0" fontId="27" fillId="0" borderId="57" xfId="0" applyFont="1" applyBorder="1" applyAlignment="1" applyProtection="1">
      <alignment horizontal="left" vertical="center" wrapText="1"/>
      <protection hidden="1"/>
    </xf>
    <xf numFmtId="0" fontId="27" fillId="0" borderId="56" xfId="0" applyFont="1" applyBorder="1" applyAlignment="1" applyProtection="1">
      <alignment horizontal="left" vertical="center" wrapText="1"/>
      <protection hidden="1"/>
    </xf>
    <xf numFmtId="0" fontId="27" fillId="0" borderId="55" xfId="0" applyFont="1" applyBorder="1" applyAlignment="1" applyProtection="1">
      <alignment horizontal="left" vertical="center" wrapText="1"/>
      <protection hidden="1"/>
    </xf>
    <xf numFmtId="0" fontId="24" fillId="0" borderId="54" xfId="0" applyFont="1" applyBorder="1" applyAlignment="1" applyProtection="1">
      <alignment horizontal="left" vertical="center"/>
      <protection hidden="1"/>
    </xf>
    <xf numFmtId="0" fontId="24" fillId="0" borderId="53" xfId="0" applyFont="1" applyBorder="1" applyAlignment="1" applyProtection="1">
      <alignment horizontal="left" vertical="center"/>
      <protection hidden="1"/>
    </xf>
    <xf numFmtId="0" fontId="24" fillId="0" borderId="52" xfId="0" applyFont="1" applyBorder="1" applyAlignment="1" applyProtection="1">
      <alignment horizontal="left" vertical="center"/>
      <protection hidden="1"/>
    </xf>
    <xf numFmtId="40" fontId="14" fillId="5" borderId="48" xfId="16" applyFont="1" applyFill="1" applyBorder="1" applyAlignment="1" applyProtection="1">
      <alignment horizontal="center" vertical="center" wrapText="1"/>
      <protection hidden="1"/>
    </xf>
    <xf numFmtId="40" fontId="14" fillId="5" borderId="42" xfId="16" applyFont="1" applyFill="1" applyBorder="1" applyAlignment="1" applyProtection="1">
      <alignment horizontal="center" vertical="center" wrapText="1"/>
      <protection hidden="1"/>
    </xf>
    <xf numFmtId="2" fontId="6" fillId="2" borderId="46" xfId="0" applyNumberFormat="1" applyFont="1" applyFill="1" applyBorder="1" applyAlignment="1" applyProtection="1">
      <alignment horizontal="left" vertical="center" wrapText="1"/>
      <protection hidden="1"/>
    </xf>
    <xf numFmtId="2" fontId="6" fillId="2" borderId="45" xfId="0" applyNumberFormat="1" applyFont="1" applyFill="1" applyBorder="1" applyAlignment="1" applyProtection="1">
      <alignment horizontal="left" vertical="center" wrapText="1"/>
      <protection hidden="1"/>
    </xf>
    <xf numFmtId="167" fontId="14" fillId="5" borderId="50" xfId="0" applyNumberFormat="1" applyFont="1" applyFill="1" applyBorder="1" applyAlignment="1" applyProtection="1">
      <alignment horizontal="center" vertical="center" wrapText="1"/>
      <protection hidden="1"/>
    </xf>
    <xf numFmtId="167" fontId="14" fillId="5" borderId="43" xfId="0" applyNumberFormat="1" applyFont="1" applyFill="1" applyBorder="1" applyAlignment="1" applyProtection="1">
      <alignment horizontal="center" vertical="center" wrapText="1"/>
      <protection hidden="1"/>
    </xf>
    <xf numFmtId="40" fontId="14" fillId="5" borderId="49" xfId="16" applyFont="1" applyFill="1" applyBorder="1" applyAlignment="1" applyProtection="1">
      <alignment horizontal="center" vertical="center" wrapText="1"/>
      <protection hidden="1"/>
    </xf>
    <xf numFmtId="40" fontId="14" fillId="5" borderId="47" xfId="16" applyFont="1" applyFill="1" applyBorder="1" applyAlignment="1" applyProtection="1">
      <alignment horizontal="center" vertical="center" wrapText="1"/>
      <protection hidden="1"/>
    </xf>
    <xf numFmtId="2" fontId="6" fillId="0" borderId="46" xfId="0" applyNumberFormat="1" applyFont="1" applyBorder="1" applyAlignment="1" applyProtection="1">
      <alignment horizontal="left" vertical="center" wrapText="1"/>
      <protection hidden="1"/>
    </xf>
    <xf numFmtId="2" fontId="6" fillId="0" borderId="45" xfId="0" applyNumberFormat="1" applyFont="1" applyBorder="1" applyAlignment="1" applyProtection="1">
      <alignment horizontal="left" vertical="center" wrapText="1"/>
      <protection hidden="1"/>
    </xf>
    <xf numFmtId="0" fontId="6" fillId="5" borderId="51" xfId="0" applyFont="1" applyFill="1" applyBorder="1" applyAlignment="1" applyProtection="1">
      <alignment horizontal="center" vertical="center" wrapText="1"/>
      <protection hidden="1"/>
    </xf>
    <xf numFmtId="0" fontId="6" fillId="5" borderId="44" xfId="0" applyFont="1" applyFill="1" applyBorder="1" applyAlignment="1" applyProtection="1">
      <alignment horizontal="center" vertical="center" wrapTex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0" fontId="14" fillId="5" borderId="50" xfId="0" applyFont="1" applyFill="1" applyBorder="1" applyAlignment="1" applyProtection="1">
      <alignment horizontal="center" vertical="center" wrapText="1"/>
      <protection hidden="1"/>
    </xf>
    <xf numFmtId="0" fontId="14" fillId="5" borderId="43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left" vertical="center" wrapText="1"/>
      <protection hidden="1"/>
    </xf>
    <xf numFmtId="0" fontId="6" fillId="4" borderId="44" xfId="0" applyFont="1" applyFill="1" applyBorder="1" applyAlignment="1" applyProtection="1">
      <alignment horizontal="left" vertical="center"/>
      <protection hidden="1"/>
    </xf>
    <xf numFmtId="0" fontId="6" fillId="4" borderId="43" xfId="0" applyFont="1" applyFill="1" applyBorder="1" applyAlignment="1" applyProtection="1">
      <alignment horizontal="left" vertical="center"/>
      <protection hidden="1"/>
    </xf>
    <xf numFmtId="0" fontId="6" fillId="2" borderId="46" xfId="0" applyFont="1" applyFill="1" applyBorder="1" applyAlignment="1" applyProtection="1">
      <alignment horizontal="center" wrapText="1"/>
      <protection hidden="1"/>
    </xf>
    <xf numFmtId="0" fontId="6" fillId="2" borderId="45" xfId="0" applyFont="1" applyFill="1" applyBorder="1" applyAlignment="1" applyProtection="1">
      <alignment horizontal="center" wrapText="1"/>
      <protection hidden="1"/>
    </xf>
    <xf numFmtId="2" fontId="16" fillId="0" borderId="46" xfId="0" applyNumberFormat="1" applyFont="1" applyBorder="1" applyAlignment="1" applyProtection="1">
      <alignment horizontal="center" vertical="center"/>
      <protection hidden="1"/>
    </xf>
    <xf numFmtId="2" fontId="16" fillId="0" borderId="45" xfId="0" applyNumberFormat="1" applyFont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 wrapText="1"/>
      <protection hidden="1"/>
    </xf>
    <xf numFmtId="0" fontId="6" fillId="2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</cellXfs>
  <cellStyles count="30">
    <cellStyle name="Moeda 2" xfId="1"/>
    <cellStyle name="Moeda 2 2" xfId="24"/>
    <cellStyle name="Moeda 2 3" xfId="17"/>
    <cellStyle name="Moeda 3" xfId="2"/>
    <cellStyle name="Moeda 3 2" xfId="18"/>
    <cellStyle name="Moeda 4" xfId="14"/>
    <cellStyle name="Moeda 4 2" xfId="23"/>
    <cellStyle name="Normal" xfId="0" builtinId="0"/>
    <cellStyle name="Normal 2" xfId="3"/>
    <cellStyle name="Normal 2 2" xfId="4"/>
    <cellStyle name="Normal 2 2 2" xfId="26"/>
    <cellStyle name="Normal 2 3" xfId="25"/>
    <cellStyle name="Normal 2 4" xfId="19"/>
    <cellStyle name="Normal 3" xfId="5"/>
    <cellStyle name="Normal 3 2" xfId="11"/>
    <cellStyle name="Normal 3 3" xfId="27"/>
    <cellStyle name="Normal 3 4" xfId="20"/>
    <cellStyle name="Normal 5 2" xfId="6"/>
    <cellStyle name="Porcentagem" xfId="10" builtinId="5"/>
    <cellStyle name="Porcentagem 2" xfId="12"/>
    <cellStyle name="Porcentagem 3" xfId="15"/>
    <cellStyle name="TableStyleLight1" xfId="13"/>
    <cellStyle name="Vírgula 2" xfId="7"/>
    <cellStyle name="Vírgula 3" xfId="8"/>
    <cellStyle name="Vírgula 3 2" xfId="28"/>
    <cellStyle name="Vírgula 3 3" xfId="21"/>
    <cellStyle name="Vírgula 4" xfId="9"/>
    <cellStyle name="Vírgula 4 2" xfId="29"/>
    <cellStyle name="Vírgula 4 3" xfId="22"/>
    <cellStyle name="Vírgula 5" xfId="16"/>
  </cellStyles>
  <dxfs count="37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251"/>
  <sheetViews>
    <sheetView showGridLines="0" tabSelected="1" showRuler="0" topLeftCell="A19" zoomScaleNormal="100" zoomScaleSheetLayoutView="100" zoomScalePageLayoutView="90" workbookViewId="0">
      <selection activeCell="C87" sqref="C87"/>
    </sheetView>
  </sheetViews>
  <sheetFormatPr defaultColWidth="11.42578125" defaultRowHeight="15" x14ac:dyDescent="0.2"/>
  <cols>
    <col min="1" max="1" width="10.140625" style="14" customWidth="1"/>
    <col min="2" max="2" width="76.28515625" style="15" customWidth="1"/>
    <col min="3" max="3" width="9.7109375" style="16" customWidth="1"/>
    <col min="4" max="4" width="6.7109375" style="17" customWidth="1"/>
    <col min="5" max="7" width="11.7109375" style="18" customWidth="1"/>
    <col min="8" max="225" width="11.42578125" style="129" customWidth="1"/>
    <col min="226" max="226" width="56.28515625" style="129" customWidth="1"/>
    <col min="227" max="16384" width="11.42578125" style="129"/>
  </cols>
  <sheetData>
    <row r="1" spans="1:234" ht="15" customHeight="1" x14ac:dyDescent="0.2">
      <c r="A1" s="189" t="s">
        <v>75</v>
      </c>
      <c r="B1" s="189"/>
      <c r="C1" s="189"/>
      <c r="D1" s="189"/>
      <c r="E1" s="189"/>
      <c r="F1" s="189"/>
      <c r="G1" s="189"/>
    </row>
    <row r="2" spans="1:234" ht="15" customHeight="1" x14ac:dyDescent="0.2">
      <c r="A2" s="189"/>
      <c r="B2" s="189"/>
      <c r="C2" s="189"/>
      <c r="D2" s="189"/>
      <c r="E2" s="189"/>
      <c r="F2" s="189"/>
      <c r="G2" s="189"/>
    </row>
    <row r="3" spans="1:234" ht="13.5" customHeight="1" x14ac:dyDescent="0.2">
      <c r="A3" s="66" t="s">
        <v>103</v>
      </c>
      <c r="B3" s="65"/>
      <c r="C3" s="65"/>
      <c r="D3" s="65"/>
      <c r="E3" s="176" t="s">
        <v>16</v>
      </c>
      <c r="F3" s="176"/>
      <c r="G3" s="6">
        <f>BDI!D21</f>
        <v>0.25</v>
      </c>
    </row>
    <row r="4" spans="1:234" ht="13.5" customHeight="1" x14ac:dyDescent="0.2">
      <c r="A4" s="66" t="s">
        <v>101</v>
      </c>
      <c r="B4" s="65"/>
      <c r="C4" s="65"/>
      <c r="D4" s="65"/>
      <c r="E4" s="176" t="s">
        <v>468</v>
      </c>
      <c r="F4" s="176"/>
      <c r="G4" s="6">
        <v>1.1061000000000001</v>
      </c>
    </row>
    <row r="5" spans="1:234" ht="14.25" customHeight="1" x14ac:dyDescent="0.2">
      <c r="A5" s="66" t="s">
        <v>102</v>
      </c>
      <c r="B5" s="65"/>
      <c r="C5" s="65"/>
      <c r="D5" s="65"/>
      <c r="E5" s="184" t="s">
        <v>8</v>
      </c>
      <c r="F5" s="184"/>
      <c r="G5" s="166"/>
    </row>
    <row r="6" spans="1:234" ht="15" customHeight="1" thickBot="1" x14ac:dyDescent="0.25">
      <c r="A6" s="194"/>
      <c r="B6" s="194"/>
      <c r="C6" s="194"/>
      <c r="D6" s="194"/>
      <c r="E6" s="194"/>
      <c r="F6" s="194"/>
      <c r="G6" s="194"/>
    </row>
    <row r="7" spans="1:234" s="8" customFormat="1" ht="15.75" customHeight="1" thickBot="1" x14ac:dyDescent="0.25">
      <c r="A7" s="192" t="s">
        <v>20</v>
      </c>
      <c r="B7" s="192"/>
      <c r="C7" s="192"/>
      <c r="D7" s="192"/>
      <c r="E7" s="192"/>
      <c r="F7" s="192"/>
      <c r="G7" s="19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</row>
    <row r="8" spans="1:234" s="11" customFormat="1" ht="15" customHeight="1" x14ac:dyDescent="0.2">
      <c r="A8" s="150" t="s">
        <v>6</v>
      </c>
      <c r="B8" s="67"/>
      <c r="C8" s="28" t="s">
        <v>7</v>
      </c>
      <c r="D8" s="185"/>
      <c r="E8" s="185"/>
      <c r="F8" s="28" t="s">
        <v>13</v>
      </c>
      <c r="G8" s="167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9"/>
      <c r="AC8" s="10"/>
      <c r="AD8" s="9"/>
      <c r="AE8" s="9"/>
      <c r="AF8" s="9"/>
      <c r="AG8" s="9"/>
      <c r="AH8" s="9"/>
      <c r="AI8" s="9"/>
      <c r="AJ8" s="9"/>
      <c r="AK8" s="10"/>
      <c r="AL8" s="9"/>
      <c r="AM8" s="9"/>
      <c r="AN8" s="9"/>
      <c r="AO8" s="9"/>
      <c r="AP8" s="9"/>
      <c r="AQ8" s="9"/>
      <c r="AR8" s="9"/>
      <c r="AS8" s="10"/>
      <c r="AT8" s="9"/>
      <c r="AU8" s="9"/>
      <c r="AV8" s="9"/>
      <c r="AW8" s="9"/>
      <c r="AX8" s="9"/>
      <c r="AY8" s="9"/>
      <c r="AZ8" s="9"/>
      <c r="BA8" s="10"/>
      <c r="BB8" s="9"/>
      <c r="BC8" s="9"/>
      <c r="BD8" s="9"/>
      <c r="BE8" s="9"/>
      <c r="BF8" s="9"/>
      <c r="BG8" s="9"/>
      <c r="BH8" s="9"/>
      <c r="BI8" s="10"/>
      <c r="BJ8" s="9"/>
      <c r="BK8" s="9"/>
      <c r="BL8" s="9"/>
      <c r="BM8" s="9"/>
      <c r="BN8" s="9"/>
      <c r="BO8" s="9"/>
      <c r="BP8" s="9"/>
      <c r="BQ8" s="10"/>
      <c r="BR8" s="9"/>
      <c r="BS8" s="9"/>
      <c r="BT8" s="9"/>
      <c r="BU8" s="9"/>
      <c r="BV8" s="9"/>
      <c r="BW8" s="9"/>
      <c r="BX8" s="9"/>
      <c r="BY8" s="10"/>
      <c r="BZ8" s="9"/>
      <c r="CA8" s="9"/>
      <c r="CB8" s="9"/>
      <c r="CC8" s="9"/>
      <c r="CD8" s="9"/>
      <c r="CE8" s="9"/>
      <c r="CF8" s="9"/>
      <c r="CG8" s="10"/>
      <c r="CH8" s="9"/>
      <c r="CI8" s="9"/>
      <c r="CJ8" s="9"/>
      <c r="CK8" s="9"/>
      <c r="CL8" s="9"/>
      <c r="CM8" s="9"/>
      <c r="CN8" s="9"/>
      <c r="CO8" s="10"/>
      <c r="CP8" s="9"/>
      <c r="CQ8" s="9"/>
      <c r="CR8" s="9"/>
      <c r="CS8" s="9"/>
      <c r="CT8" s="9"/>
      <c r="CU8" s="9"/>
      <c r="CV8" s="9"/>
      <c r="CW8" s="10"/>
      <c r="CX8" s="9"/>
      <c r="CY8" s="9"/>
      <c r="CZ8" s="9"/>
      <c r="DA8" s="9"/>
      <c r="DB8" s="9"/>
      <c r="DC8" s="9"/>
      <c r="DD8" s="9"/>
      <c r="DE8" s="10"/>
      <c r="DF8" s="9"/>
      <c r="DG8" s="9"/>
      <c r="DH8" s="9"/>
      <c r="DI8" s="9"/>
      <c r="DJ8" s="9"/>
      <c r="DK8" s="9"/>
      <c r="DL8" s="9"/>
      <c r="DM8" s="10"/>
      <c r="DN8" s="9"/>
      <c r="DO8" s="9"/>
      <c r="DP8" s="9"/>
      <c r="DQ8" s="9"/>
      <c r="DR8" s="9"/>
      <c r="DS8" s="9"/>
      <c r="DT8" s="9"/>
      <c r="DU8" s="10"/>
      <c r="DV8" s="9"/>
      <c r="DW8" s="9"/>
      <c r="DX8" s="9"/>
      <c r="DY8" s="9"/>
      <c r="DZ8" s="9"/>
      <c r="EA8" s="9"/>
      <c r="EB8" s="9"/>
      <c r="EC8" s="10"/>
      <c r="ED8" s="9"/>
      <c r="EE8" s="9"/>
      <c r="EF8" s="9"/>
      <c r="EG8" s="9"/>
      <c r="EH8" s="9"/>
      <c r="EI8" s="9"/>
      <c r="EJ8" s="9"/>
      <c r="EK8" s="10"/>
      <c r="EL8" s="9"/>
      <c r="EM8" s="9"/>
      <c r="EN8" s="9"/>
      <c r="EO8" s="9"/>
      <c r="EP8" s="9"/>
      <c r="EQ8" s="9"/>
      <c r="ER8" s="9"/>
      <c r="ES8" s="10"/>
      <c r="ET8" s="9"/>
      <c r="EU8" s="9"/>
      <c r="EV8" s="9"/>
      <c r="EW8" s="9"/>
      <c r="EX8" s="9"/>
      <c r="EY8" s="9"/>
      <c r="EZ8" s="9"/>
      <c r="FA8" s="10"/>
      <c r="FB8" s="9"/>
      <c r="FC8" s="9"/>
      <c r="FD8" s="9"/>
      <c r="FE8" s="9"/>
      <c r="FF8" s="9"/>
      <c r="FG8" s="9"/>
      <c r="FH8" s="9"/>
      <c r="FI8" s="10"/>
      <c r="FJ8" s="9"/>
      <c r="FK8" s="9"/>
      <c r="FL8" s="9"/>
      <c r="FM8" s="9"/>
      <c r="FN8" s="9"/>
      <c r="FO8" s="9"/>
      <c r="FP8" s="9"/>
      <c r="FQ8" s="10"/>
      <c r="FR8" s="9"/>
      <c r="FS8" s="9"/>
      <c r="FT8" s="9"/>
      <c r="FU8" s="9"/>
      <c r="FV8" s="9"/>
      <c r="FW8" s="9"/>
      <c r="FX8" s="9"/>
      <c r="FY8" s="10"/>
      <c r="FZ8" s="9"/>
      <c r="GA8" s="9"/>
      <c r="GB8" s="9"/>
      <c r="GC8" s="9"/>
      <c r="GD8" s="9"/>
      <c r="GE8" s="9"/>
      <c r="GF8" s="9"/>
      <c r="GG8" s="10"/>
      <c r="GH8" s="9"/>
      <c r="GI8" s="9"/>
      <c r="GJ8" s="9"/>
      <c r="GK8" s="9"/>
      <c r="GL8" s="9"/>
      <c r="GM8" s="9"/>
      <c r="GN8" s="9"/>
      <c r="GO8" s="10"/>
      <c r="GP8" s="9"/>
      <c r="GQ8" s="9"/>
      <c r="GR8" s="9"/>
      <c r="GS8" s="9"/>
      <c r="GT8" s="9"/>
      <c r="GU8" s="9"/>
      <c r="GV8" s="9"/>
      <c r="GW8" s="10"/>
      <c r="GX8" s="9"/>
      <c r="GY8" s="9"/>
      <c r="GZ8" s="9"/>
      <c r="HA8" s="9"/>
      <c r="HB8" s="9"/>
      <c r="HC8" s="9"/>
      <c r="HD8" s="9"/>
      <c r="HE8" s="10"/>
      <c r="HF8" s="9"/>
      <c r="HG8" s="9"/>
      <c r="HH8" s="9"/>
      <c r="HI8" s="9"/>
      <c r="HJ8" s="9"/>
      <c r="HK8" s="9"/>
      <c r="HL8" s="9"/>
      <c r="HM8" s="10"/>
      <c r="HN8" s="9"/>
      <c r="HO8" s="9"/>
      <c r="HP8" s="9"/>
      <c r="HQ8" s="9"/>
      <c r="HR8" s="9"/>
      <c r="HS8" s="9"/>
      <c r="HT8" s="9"/>
      <c r="HU8" s="10"/>
      <c r="HV8" s="9"/>
      <c r="HW8" s="9"/>
      <c r="HX8" s="9"/>
      <c r="HY8" s="9"/>
      <c r="HZ8" s="9"/>
    </row>
    <row r="9" spans="1:234" s="11" customFormat="1" ht="15" customHeight="1" thickBot="1" x14ac:dyDescent="0.25">
      <c r="A9" s="29" t="s">
        <v>19</v>
      </c>
      <c r="B9" s="68"/>
      <c r="C9" s="29" t="s">
        <v>4</v>
      </c>
      <c r="D9" s="186"/>
      <c r="E9" s="186"/>
      <c r="F9" s="186"/>
      <c r="G9" s="186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9"/>
      <c r="AV9" s="9"/>
      <c r="AW9" s="10"/>
      <c r="AX9" s="10"/>
      <c r="AY9" s="9"/>
      <c r="AZ9" s="9"/>
      <c r="BA9" s="10"/>
      <c r="BB9" s="10"/>
      <c r="BC9" s="9"/>
      <c r="BD9" s="9"/>
      <c r="BE9" s="10"/>
      <c r="BF9" s="10"/>
      <c r="BG9" s="9"/>
      <c r="BH9" s="9"/>
      <c r="BI9" s="10"/>
      <c r="BJ9" s="10"/>
      <c r="BK9" s="9"/>
      <c r="BL9" s="9"/>
      <c r="BM9" s="10"/>
      <c r="BN9" s="10"/>
      <c r="BO9" s="9"/>
      <c r="BP9" s="9"/>
      <c r="BQ9" s="10"/>
      <c r="BR9" s="10"/>
      <c r="BS9" s="9"/>
      <c r="BT9" s="9"/>
      <c r="BU9" s="10"/>
      <c r="BV9" s="10"/>
      <c r="BW9" s="9"/>
      <c r="BX9" s="9"/>
      <c r="BY9" s="10"/>
      <c r="BZ9" s="10"/>
      <c r="CA9" s="9"/>
      <c r="CB9" s="9"/>
      <c r="CC9" s="10"/>
      <c r="CD9" s="10"/>
      <c r="CE9" s="9"/>
      <c r="CF9" s="9"/>
      <c r="CG9" s="10"/>
      <c r="CH9" s="10"/>
      <c r="CI9" s="9"/>
      <c r="CJ9" s="9"/>
      <c r="CK9" s="10"/>
      <c r="CL9" s="10"/>
      <c r="CM9" s="9"/>
      <c r="CN9" s="9"/>
      <c r="CO9" s="10"/>
      <c r="CP9" s="10"/>
      <c r="CQ9" s="9"/>
      <c r="CR9" s="9"/>
      <c r="CS9" s="10"/>
      <c r="CT9" s="10"/>
      <c r="CU9" s="9"/>
      <c r="CV9" s="9"/>
      <c r="CW9" s="10"/>
      <c r="CX9" s="10"/>
      <c r="CY9" s="9"/>
      <c r="CZ9" s="9"/>
      <c r="DA9" s="10"/>
      <c r="DB9" s="10"/>
      <c r="DC9" s="9"/>
      <c r="DD9" s="9"/>
      <c r="DE9" s="10"/>
      <c r="DF9" s="10"/>
      <c r="DG9" s="9"/>
      <c r="DH9" s="9"/>
      <c r="DI9" s="10"/>
      <c r="DJ9" s="10"/>
      <c r="DK9" s="9"/>
      <c r="DL9" s="9"/>
      <c r="DM9" s="10"/>
      <c r="DN9" s="10"/>
      <c r="DO9" s="9"/>
      <c r="DP9" s="9"/>
      <c r="DQ9" s="10"/>
      <c r="DR9" s="10"/>
      <c r="DS9" s="9"/>
      <c r="DT9" s="9"/>
      <c r="DU9" s="10"/>
      <c r="DV9" s="10"/>
      <c r="DW9" s="9"/>
      <c r="DX9" s="9"/>
      <c r="DY9" s="10"/>
      <c r="DZ9" s="10"/>
      <c r="EA9" s="9"/>
      <c r="EB9" s="9"/>
      <c r="EC9" s="10"/>
      <c r="ED9" s="10"/>
      <c r="EE9" s="9"/>
      <c r="EF9" s="9"/>
      <c r="EG9" s="10"/>
      <c r="EH9" s="10"/>
      <c r="EI9" s="9"/>
      <c r="EJ9" s="9"/>
      <c r="EK9" s="10"/>
      <c r="EL9" s="10"/>
      <c r="EM9" s="9"/>
      <c r="EN9" s="9"/>
      <c r="EO9" s="10"/>
      <c r="EP9" s="10"/>
      <c r="EQ9" s="9"/>
      <c r="ER9" s="9"/>
      <c r="ES9" s="10"/>
      <c r="ET9" s="10"/>
      <c r="EU9" s="9"/>
      <c r="EV9" s="9"/>
      <c r="EW9" s="10"/>
      <c r="EX9" s="10"/>
      <c r="EY9" s="9"/>
      <c r="EZ9" s="9"/>
      <c r="FA9" s="10"/>
      <c r="FB9" s="10"/>
      <c r="FC9" s="9"/>
      <c r="FD9" s="9"/>
      <c r="FE9" s="10"/>
      <c r="FF9" s="10"/>
      <c r="FG9" s="9"/>
      <c r="FH9" s="9"/>
      <c r="FI9" s="10"/>
      <c r="FJ9" s="10"/>
      <c r="FK9" s="9"/>
      <c r="FL9" s="9"/>
      <c r="FM9" s="10"/>
      <c r="FN9" s="10"/>
      <c r="FO9" s="9"/>
      <c r="FP9" s="9"/>
      <c r="FQ9" s="10"/>
      <c r="FR9" s="10"/>
      <c r="FS9" s="9"/>
      <c r="FT9" s="9"/>
      <c r="FU9" s="10"/>
      <c r="FV9" s="10"/>
      <c r="FW9" s="9"/>
      <c r="FX9" s="9"/>
      <c r="FY9" s="10"/>
      <c r="FZ9" s="10"/>
      <c r="GA9" s="9"/>
      <c r="GB9" s="9"/>
      <c r="GC9" s="10"/>
      <c r="GD9" s="10"/>
      <c r="GE9" s="9"/>
      <c r="GF9" s="9"/>
      <c r="GG9" s="10"/>
      <c r="GH9" s="10"/>
      <c r="GI9" s="9"/>
      <c r="GJ9" s="9"/>
      <c r="GK9" s="10"/>
      <c r="GL9" s="10"/>
      <c r="GM9" s="9"/>
      <c r="GN9" s="9"/>
      <c r="GO9" s="10"/>
      <c r="GP9" s="10"/>
      <c r="GQ9" s="9"/>
      <c r="GR9" s="9"/>
      <c r="GS9" s="10"/>
      <c r="GT9" s="10"/>
      <c r="GU9" s="9"/>
      <c r="GV9" s="9"/>
      <c r="GW9" s="10"/>
      <c r="GX9" s="10"/>
      <c r="GY9" s="9"/>
      <c r="GZ9" s="9"/>
      <c r="HA9" s="10"/>
      <c r="HB9" s="10"/>
      <c r="HC9" s="9"/>
      <c r="HD9" s="9"/>
      <c r="HE9" s="10"/>
      <c r="HF9" s="10"/>
      <c r="HG9" s="9"/>
      <c r="HH9" s="9"/>
      <c r="HI9" s="10"/>
      <c r="HJ9" s="10"/>
      <c r="HK9" s="9"/>
      <c r="HL9" s="9"/>
      <c r="HM9" s="10"/>
      <c r="HN9" s="10"/>
      <c r="HO9" s="9"/>
      <c r="HP9" s="9"/>
      <c r="HQ9" s="10"/>
      <c r="HR9" s="10"/>
      <c r="HS9" s="9"/>
      <c r="HT9" s="9"/>
      <c r="HU9" s="10"/>
      <c r="HV9" s="10"/>
      <c r="HW9" s="9"/>
      <c r="HX9" s="9"/>
      <c r="HY9" s="10"/>
      <c r="HZ9" s="10"/>
    </row>
    <row r="10" spans="1:234" s="8" customFormat="1" ht="15.75" thickBot="1" x14ac:dyDescent="0.25">
      <c r="A10" s="192" t="s">
        <v>21</v>
      </c>
      <c r="B10" s="192"/>
      <c r="C10" s="192"/>
      <c r="D10" s="192"/>
      <c r="E10" s="192"/>
      <c r="F10" s="192"/>
      <c r="G10" s="192"/>
      <c r="H10" s="7"/>
      <c r="I10" s="12"/>
      <c r="J10" s="12"/>
      <c r="K10" s="7"/>
      <c r="L10" s="7"/>
      <c r="M10" s="12"/>
      <c r="N10" s="12"/>
      <c r="O10" s="7"/>
      <c r="P10" s="7"/>
      <c r="Q10" s="12"/>
      <c r="R10" s="12"/>
      <c r="S10" s="7"/>
      <c r="T10" s="7"/>
      <c r="U10" s="12"/>
      <c r="V10" s="12"/>
      <c r="W10" s="7"/>
      <c r="X10" s="7"/>
      <c r="Y10" s="12"/>
      <c r="Z10" s="12"/>
      <c r="AA10" s="7"/>
      <c r="AB10" s="7"/>
      <c r="AC10" s="12"/>
      <c r="AD10" s="12"/>
      <c r="AE10" s="7"/>
      <c r="AF10" s="7"/>
      <c r="AG10" s="12"/>
      <c r="AH10" s="12"/>
      <c r="AI10" s="7"/>
      <c r="AJ10" s="7"/>
      <c r="AK10" s="12"/>
      <c r="AL10" s="12"/>
      <c r="AM10" s="7"/>
      <c r="AN10" s="7"/>
      <c r="AO10" s="12"/>
      <c r="AP10" s="12"/>
      <c r="AQ10" s="7"/>
      <c r="AR10" s="7"/>
      <c r="AS10" s="12"/>
      <c r="AT10" s="12"/>
      <c r="AU10" s="7"/>
      <c r="AV10" s="7"/>
      <c r="AW10" s="12"/>
      <c r="AX10" s="12"/>
      <c r="AY10" s="7"/>
      <c r="AZ10" s="7"/>
      <c r="BA10" s="12"/>
      <c r="BB10" s="12"/>
      <c r="BC10" s="7"/>
      <c r="BD10" s="7"/>
      <c r="BE10" s="12"/>
      <c r="BF10" s="12"/>
      <c r="BG10" s="7"/>
      <c r="BH10" s="7"/>
      <c r="BI10" s="12"/>
      <c r="BJ10" s="12"/>
      <c r="BK10" s="7"/>
      <c r="BL10" s="7"/>
      <c r="BM10" s="12"/>
      <c r="BN10" s="12"/>
      <c r="BO10" s="7"/>
      <c r="BP10" s="7"/>
      <c r="BQ10" s="12"/>
      <c r="BR10" s="12"/>
      <c r="BS10" s="7"/>
      <c r="BT10" s="7"/>
      <c r="BU10" s="12"/>
      <c r="BV10" s="12"/>
      <c r="BW10" s="7"/>
      <c r="BX10" s="7"/>
      <c r="BY10" s="12"/>
      <c r="BZ10" s="12"/>
      <c r="CA10" s="7"/>
      <c r="CB10" s="7"/>
      <c r="CC10" s="12"/>
      <c r="CD10" s="12"/>
      <c r="CE10" s="7"/>
      <c r="CF10" s="7"/>
      <c r="CG10" s="12"/>
      <c r="CH10" s="12"/>
      <c r="CI10" s="7"/>
      <c r="CJ10" s="7"/>
      <c r="CK10" s="12"/>
      <c r="CL10" s="12"/>
      <c r="CM10" s="7"/>
      <c r="CN10" s="7"/>
      <c r="CO10" s="12"/>
      <c r="CP10" s="12"/>
      <c r="CQ10" s="7"/>
      <c r="CR10" s="7"/>
      <c r="CS10" s="12"/>
      <c r="CT10" s="12"/>
      <c r="CU10" s="7"/>
      <c r="CV10" s="7"/>
      <c r="CW10" s="12"/>
      <c r="CX10" s="12"/>
      <c r="CY10" s="7"/>
      <c r="CZ10" s="7"/>
      <c r="DA10" s="12"/>
      <c r="DB10" s="12"/>
      <c r="DC10" s="7"/>
      <c r="DD10" s="7"/>
      <c r="DE10" s="12"/>
      <c r="DF10" s="12"/>
      <c r="DG10" s="7"/>
      <c r="DH10" s="7"/>
      <c r="DI10" s="12"/>
      <c r="DJ10" s="12"/>
      <c r="DK10" s="7"/>
      <c r="DL10" s="7"/>
      <c r="DM10" s="12"/>
      <c r="DN10" s="12"/>
      <c r="DO10" s="7"/>
      <c r="DP10" s="7"/>
      <c r="DQ10" s="12"/>
      <c r="DR10" s="12"/>
      <c r="DS10" s="7"/>
      <c r="DT10" s="7"/>
      <c r="DU10" s="12"/>
      <c r="DV10" s="12"/>
      <c r="DW10" s="7"/>
      <c r="DX10" s="7"/>
      <c r="DY10" s="12"/>
      <c r="DZ10" s="12"/>
      <c r="EA10" s="7"/>
      <c r="EB10" s="7"/>
      <c r="EC10" s="12"/>
      <c r="ED10" s="12"/>
      <c r="EE10" s="7"/>
      <c r="EF10" s="7"/>
      <c r="EG10" s="12"/>
      <c r="EH10" s="12"/>
      <c r="EI10" s="7"/>
      <c r="EJ10" s="7"/>
      <c r="EK10" s="12"/>
      <c r="EL10" s="12"/>
      <c r="EM10" s="7"/>
      <c r="EN10" s="7"/>
      <c r="EO10" s="12"/>
      <c r="EP10" s="12"/>
      <c r="EQ10" s="7"/>
      <c r="ER10" s="7"/>
      <c r="ES10" s="12"/>
      <c r="ET10" s="12"/>
      <c r="EU10" s="7"/>
      <c r="EV10" s="7"/>
      <c r="EW10" s="12"/>
      <c r="EX10" s="12"/>
      <c r="EY10" s="7"/>
      <c r="EZ10" s="7"/>
      <c r="FA10" s="12"/>
      <c r="FB10" s="12"/>
      <c r="FC10" s="7"/>
      <c r="FD10" s="7"/>
      <c r="FE10" s="12"/>
      <c r="FF10" s="12"/>
      <c r="FG10" s="7"/>
      <c r="FH10" s="7"/>
      <c r="FI10" s="12"/>
      <c r="FJ10" s="12"/>
      <c r="FK10" s="7"/>
      <c r="FL10" s="7"/>
      <c r="FM10" s="12"/>
      <c r="FN10" s="12"/>
      <c r="FO10" s="7"/>
      <c r="FP10" s="7"/>
      <c r="FQ10" s="12"/>
      <c r="FR10" s="12"/>
      <c r="FS10" s="7"/>
      <c r="FT10" s="7"/>
      <c r="FU10" s="12"/>
      <c r="FV10" s="12"/>
      <c r="FW10" s="7"/>
      <c r="FX10" s="7"/>
      <c r="FY10" s="12"/>
      <c r="FZ10" s="12"/>
      <c r="GA10" s="7"/>
      <c r="GB10" s="7"/>
      <c r="GC10" s="12"/>
      <c r="GD10" s="12"/>
      <c r="GE10" s="7"/>
      <c r="GF10" s="7"/>
      <c r="GG10" s="12"/>
      <c r="GH10" s="12"/>
      <c r="GI10" s="7"/>
      <c r="GJ10" s="7"/>
      <c r="GK10" s="12"/>
      <c r="GL10" s="12"/>
      <c r="GM10" s="7"/>
      <c r="GN10" s="7"/>
      <c r="GO10" s="12"/>
      <c r="GP10" s="12"/>
      <c r="GQ10" s="7"/>
      <c r="GR10" s="7"/>
      <c r="GS10" s="12"/>
      <c r="GT10" s="12"/>
      <c r="GU10" s="7"/>
      <c r="GV10" s="7"/>
      <c r="GW10" s="12"/>
      <c r="GX10" s="12"/>
      <c r="GY10" s="7"/>
      <c r="GZ10" s="7"/>
      <c r="HA10" s="12"/>
      <c r="HB10" s="12"/>
      <c r="HC10" s="7"/>
      <c r="HD10" s="7"/>
      <c r="HE10" s="12"/>
      <c r="HF10" s="12"/>
      <c r="HG10" s="7"/>
      <c r="HH10" s="7"/>
      <c r="HI10" s="12"/>
      <c r="HJ10" s="12"/>
      <c r="HK10" s="7"/>
      <c r="HL10" s="7"/>
      <c r="HM10" s="12"/>
      <c r="HN10" s="12"/>
      <c r="HO10" s="7"/>
      <c r="HP10" s="7"/>
      <c r="HQ10" s="12"/>
      <c r="HR10" s="12"/>
      <c r="HS10" s="7"/>
      <c r="HT10" s="7"/>
      <c r="HU10" s="12"/>
      <c r="HV10" s="12"/>
      <c r="HW10" s="7"/>
      <c r="HX10" s="7"/>
      <c r="HY10" s="12"/>
      <c r="HZ10" s="12"/>
    </row>
    <row r="11" spans="1:234" ht="15" customHeight="1" x14ac:dyDescent="0.2">
      <c r="A11" s="39" t="s">
        <v>17</v>
      </c>
      <c r="B11" s="40" t="s">
        <v>18</v>
      </c>
      <c r="C11" s="41"/>
      <c r="D11" s="42"/>
      <c r="E11" s="43"/>
      <c r="F11" s="43"/>
      <c r="G11" s="43"/>
    </row>
    <row r="12" spans="1:234" s="8" customFormat="1" ht="14.45" customHeight="1" x14ac:dyDescent="0.2">
      <c r="A12" s="190" t="s">
        <v>9</v>
      </c>
      <c r="B12" s="190" t="s">
        <v>0</v>
      </c>
      <c r="C12" s="180" t="s">
        <v>1</v>
      </c>
      <c r="D12" s="190" t="s">
        <v>2</v>
      </c>
      <c r="E12" s="193" t="s">
        <v>53</v>
      </c>
      <c r="F12" s="193"/>
      <c r="G12" s="187" t="s">
        <v>44</v>
      </c>
    </row>
    <row r="13" spans="1:234" s="8" customFormat="1" ht="15.75" customHeight="1" x14ac:dyDescent="0.2">
      <c r="A13" s="191"/>
      <c r="B13" s="191"/>
      <c r="C13" s="181"/>
      <c r="D13" s="191"/>
      <c r="E13" s="70" t="s">
        <v>3</v>
      </c>
      <c r="F13" s="70" t="s">
        <v>5</v>
      </c>
      <c r="G13" s="188"/>
    </row>
    <row r="14" spans="1:234" x14ac:dyDescent="0.2">
      <c r="A14" s="30" t="s">
        <v>10</v>
      </c>
      <c r="B14" s="31" t="s">
        <v>11</v>
      </c>
      <c r="C14" s="32"/>
      <c r="D14" s="33"/>
      <c r="E14" s="71"/>
      <c r="F14" s="71"/>
      <c r="G14" s="34"/>
    </row>
    <row r="15" spans="1:234" x14ac:dyDescent="0.2">
      <c r="A15" s="35" t="s">
        <v>55</v>
      </c>
      <c r="B15" s="36" t="s">
        <v>104</v>
      </c>
      <c r="C15" s="37"/>
      <c r="D15" s="38"/>
      <c r="E15" s="72"/>
      <c r="F15" s="72"/>
      <c r="G15" s="132"/>
    </row>
    <row r="16" spans="1:234" ht="36" customHeight="1" x14ac:dyDescent="0.2">
      <c r="A16" s="137" t="s">
        <v>14</v>
      </c>
      <c r="B16" s="138" t="s">
        <v>105</v>
      </c>
      <c r="C16" s="135">
        <v>1</v>
      </c>
      <c r="D16" s="134" t="s">
        <v>58</v>
      </c>
      <c r="E16" s="73" t="s">
        <v>61</v>
      </c>
      <c r="F16" s="168"/>
      <c r="G16" s="132">
        <f t="shared" ref="G16:G20" si="0">TRUNC((SUMPRODUCT(E16:F16)*C16),2)</f>
        <v>0</v>
      </c>
    </row>
    <row r="17" spans="1:7" x14ac:dyDescent="0.2">
      <c r="A17" s="140" t="s">
        <v>15</v>
      </c>
      <c r="B17" s="141" t="s">
        <v>182</v>
      </c>
      <c r="C17" s="133"/>
      <c r="D17" s="134"/>
      <c r="E17" s="74"/>
      <c r="F17" s="74"/>
      <c r="G17" s="132"/>
    </row>
    <row r="18" spans="1:7" ht="15" customHeight="1" x14ac:dyDescent="0.2">
      <c r="A18" s="137" t="s">
        <v>183</v>
      </c>
      <c r="B18" s="151" t="s">
        <v>475</v>
      </c>
      <c r="C18" s="133">
        <v>16</v>
      </c>
      <c r="D18" s="134" t="s">
        <v>56</v>
      </c>
      <c r="E18" s="74" t="s">
        <v>61</v>
      </c>
      <c r="F18" s="147"/>
      <c r="G18" s="132">
        <f t="shared" ref="G18" si="1">TRUNC((SUMPRODUCT(E18:F18)*C18),2)</f>
        <v>0</v>
      </c>
    </row>
    <row r="19" spans="1:7" x14ac:dyDescent="0.2">
      <c r="A19" s="137" t="s">
        <v>184</v>
      </c>
      <c r="B19" s="138" t="s">
        <v>107</v>
      </c>
      <c r="C19" s="133">
        <v>2</v>
      </c>
      <c r="D19" s="134" t="s">
        <v>56</v>
      </c>
      <c r="E19" s="74" t="s">
        <v>61</v>
      </c>
      <c r="F19" s="147"/>
      <c r="G19" s="132">
        <f t="shared" si="0"/>
        <v>0</v>
      </c>
    </row>
    <row r="20" spans="1:7" x14ac:dyDescent="0.2">
      <c r="A20" s="137" t="s">
        <v>185</v>
      </c>
      <c r="B20" s="138" t="s">
        <v>108</v>
      </c>
      <c r="C20" s="133">
        <v>120</v>
      </c>
      <c r="D20" s="134" t="s">
        <v>56</v>
      </c>
      <c r="E20" s="74" t="s">
        <v>61</v>
      </c>
      <c r="F20" s="147"/>
      <c r="G20" s="132">
        <f t="shared" si="0"/>
        <v>0</v>
      </c>
    </row>
    <row r="21" spans="1:7" s="13" customFormat="1" ht="25.5" x14ac:dyDescent="0.2">
      <c r="A21" s="137" t="s">
        <v>186</v>
      </c>
      <c r="B21" s="138" t="s">
        <v>109</v>
      </c>
      <c r="C21" s="135">
        <v>20</v>
      </c>
      <c r="D21" s="136" t="s">
        <v>56</v>
      </c>
      <c r="E21" s="73" t="s">
        <v>61</v>
      </c>
      <c r="F21" s="168"/>
      <c r="G21" s="132">
        <f>TRUNC((SUMPRODUCT(E21:F21)*C21),2)</f>
        <v>0</v>
      </c>
    </row>
    <row r="22" spans="1:7" s="13" customFormat="1" x14ac:dyDescent="0.2">
      <c r="A22" s="137" t="s">
        <v>187</v>
      </c>
      <c r="B22" s="138" t="s">
        <v>110</v>
      </c>
      <c r="C22" s="135">
        <v>20</v>
      </c>
      <c r="D22" s="136" t="s">
        <v>56</v>
      </c>
      <c r="E22" s="73" t="s">
        <v>61</v>
      </c>
      <c r="F22" s="168"/>
      <c r="G22" s="132">
        <f t="shared" ref="G22:G60" si="2">TRUNC((SUMPRODUCT(E22:F22)*C22),2)</f>
        <v>0</v>
      </c>
    </row>
    <row r="23" spans="1:7" s="13" customFormat="1" x14ac:dyDescent="0.2">
      <c r="A23" s="137" t="s">
        <v>188</v>
      </c>
      <c r="B23" s="138" t="s">
        <v>111</v>
      </c>
      <c r="C23" s="135">
        <v>6</v>
      </c>
      <c r="D23" s="136" t="s">
        <v>56</v>
      </c>
      <c r="E23" s="73" t="s">
        <v>61</v>
      </c>
      <c r="F23" s="168"/>
      <c r="G23" s="132">
        <f t="shared" si="2"/>
        <v>0</v>
      </c>
    </row>
    <row r="24" spans="1:7" s="13" customFormat="1" ht="25.5" x14ac:dyDescent="0.2">
      <c r="A24" s="137" t="s">
        <v>189</v>
      </c>
      <c r="B24" s="138" t="s">
        <v>482</v>
      </c>
      <c r="C24" s="135">
        <v>35</v>
      </c>
      <c r="D24" s="136" t="s">
        <v>66</v>
      </c>
      <c r="E24" s="168"/>
      <c r="F24" s="168"/>
      <c r="G24" s="132">
        <f t="shared" si="2"/>
        <v>0</v>
      </c>
    </row>
    <row r="25" spans="1:7" s="13" customFormat="1" x14ac:dyDescent="0.2">
      <c r="A25" s="137" t="s">
        <v>190</v>
      </c>
      <c r="B25" s="138" t="s">
        <v>112</v>
      </c>
      <c r="C25" s="135">
        <v>10</v>
      </c>
      <c r="D25" s="136" t="s">
        <v>66</v>
      </c>
      <c r="E25" s="73" t="s">
        <v>61</v>
      </c>
      <c r="F25" s="168"/>
      <c r="G25" s="132">
        <f t="shared" si="2"/>
        <v>0</v>
      </c>
    </row>
    <row r="26" spans="1:7" s="13" customFormat="1" ht="25.5" x14ac:dyDescent="0.2">
      <c r="A26" s="137" t="s">
        <v>191</v>
      </c>
      <c r="B26" s="138" t="s">
        <v>113</v>
      </c>
      <c r="C26" s="135">
        <v>1</v>
      </c>
      <c r="D26" s="136" t="s">
        <v>66</v>
      </c>
      <c r="E26" s="73" t="s">
        <v>61</v>
      </c>
      <c r="F26" s="168"/>
      <c r="G26" s="132">
        <f t="shared" si="2"/>
        <v>0</v>
      </c>
    </row>
    <row r="27" spans="1:7" x14ac:dyDescent="0.2">
      <c r="A27" s="137" t="s">
        <v>192</v>
      </c>
      <c r="B27" s="138" t="s">
        <v>115</v>
      </c>
      <c r="C27" s="135">
        <v>3</v>
      </c>
      <c r="D27" s="136" t="s">
        <v>58</v>
      </c>
      <c r="E27" s="73" t="s">
        <v>61</v>
      </c>
      <c r="F27" s="168"/>
      <c r="G27" s="132">
        <f t="shared" si="2"/>
        <v>0</v>
      </c>
    </row>
    <row r="28" spans="1:7" x14ac:dyDescent="0.2">
      <c r="A28" s="137" t="s">
        <v>193</v>
      </c>
      <c r="B28" s="138" t="s">
        <v>116</v>
      </c>
      <c r="C28" s="135">
        <v>3</v>
      </c>
      <c r="D28" s="136" t="s">
        <v>58</v>
      </c>
      <c r="E28" s="73" t="s">
        <v>61</v>
      </c>
      <c r="F28" s="168"/>
      <c r="G28" s="132">
        <f t="shared" si="2"/>
        <v>0</v>
      </c>
    </row>
    <row r="29" spans="1:7" x14ac:dyDescent="0.2">
      <c r="A29" s="137" t="s">
        <v>194</v>
      </c>
      <c r="B29" s="138" t="s">
        <v>491</v>
      </c>
      <c r="C29" s="135">
        <v>10</v>
      </c>
      <c r="D29" s="136" t="s">
        <v>58</v>
      </c>
      <c r="E29" s="73" t="s">
        <v>61</v>
      </c>
      <c r="F29" s="168"/>
      <c r="G29" s="132">
        <f t="shared" si="2"/>
        <v>0</v>
      </c>
    </row>
    <row r="30" spans="1:7" ht="25.5" x14ac:dyDescent="0.2">
      <c r="A30" s="137" t="s">
        <v>195</v>
      </c>
      <c r="B30" s="138" t="s">
        <v>117</v>
      </c>
      <c r="C30" s="135">
        <v>5</v>
      </c>
      <c r="D30" s="136" t="s">
        <v>58</v>
      </c>
      <c r="E30" s="73" t="s">
        <v>61</v>
      </c>
      <c r="F30" s="168"/>
      <c r="G30" s="132">
        <f t="shared" si="2"/>
        <v>0</v>
      </c>
    </row>
    <row r="31" spans="1:7" ht="25.5" x14ac:dyDescent="0.2">
      <c r="A31" s="137" t="s">
        <v>196</v>
      </c>
      <c r="B31" s="138" t="s">
        <v>477</v>
      </c>
      <c r="C31" s="135">
        <v>1</v>
      </c>
      <c r="D31" s="136" t="s">
        <v>118</v>
      </c>
      <c r="E31" s="168"/>
      <c r="F31" s="168"/>
      <c r="G31" s="132">
        <f t="shared" si="2"/>
        <v>0</v>
      </c>
    </row>
    <row r="32" spans="1:7" s="13" customFormat="1" x14ac:dyDescent="0.2">
      <c r="A32" s="139" t="s">
        <v>80</v>
      </c>
      <c r="B32" s="69" t="s">
        <v>197</v>
      </c>
      <c r="C32" s="133"/>
      <c r="D32" s="134"/>
      <c r="E32" s="74"/>
      <c r="F32" s="74"/>
      <c r="G32" s="132"/>
    </row>
    <row r="33" spans="1:7" s="13" customFormat="1" ht="36" customHeight="1" x14ac:dyDescent="0.2">
      <c r="A33" s="137" t="s">
        <v>59</v>
      </c>
      <c r="B33" s="131" t="s">
        <v>119</v>
      </c>
      <c r="C33" s="135">
        <v>20</v>
      </c>
      <c r="D33" s="136" t="s">
        <v>56</v>
      </c>
      <c r="E33" s="147"/>
      <c r="F33" s="147"/>
      <c r="G33" s="132">
        <f t="shared" si="2"/>
        <v>0</v>
      </c>
    </row>
    <row r="34" spans="1:7" s="13" customFormat="1" x14ac:dyDescent="0.2">
      <c r="A34" s="137" t="s">
        <v>83</v>
      </c>
      <c r="B34" s="131" t="s">
        <v>120</v>
      </c>
      <c r="C34" s="135">
        <v>4</v>
      </c>
      <c r="D34" s="136" t="s">
        <v>58</v>
      </c>
      <c r="E34" s="147"/>
      <c r="F34" s="147"/>
      <c r="G34" s="132">
        <f t="shared" si="2"/>
        <v>0</v>
      </c>
    </row>
    <row r="35" spans="1:7" s="13" customFormat="1" x14ac:dyDescent="0.2">
      <c r="A35" s="139" t="s">
        <v>81</v>
      </c>
      <c r="B35" s="69" t="s">
        <v>199</v>
      </c>
      <c r="C35" s="135"/>
      <c r="D35" s="136"/>
      <c r="E35" s="74"/>
      <c r="F35" s="74"/>
      <c r="G35" s="132"/>
    </row>
    <row r="36" spans="1:7" s="13" customFormat="1" ht="25.5" x14ac:dyDescent="0.2">
      <c r="A36" s="137" t="s">
        <v>67</v>
      </c>
      <c r="B36" s="131" t="s">
        <v>486</v>
      </c>
      <c r="C36" s="135">
        <v>20</v>
      </c>
      <c r="D36" s="136" t="s">
        <v>56</v>
      </c>
      <c r="E36" s="147"/>
      <c r="F36" s="147"/>
      <c r="G36" s="132">
        <f t="shared" si="2"/>
        <v>0</v>
      </c>
    </row>
    <row r="37" spans="1:7" s="13" customFormat="1" ht="25.5" x14ac:dyDescent="0.2">
      <c r="A37" s="137" t="s">
        <v>74</v>
      </c>
      <c r="B37" s="131" t="s">
        <v>122</v>
      </c>
      <c r="C37" s="135">
        <v>120</v>
      </c>
      <c r="D37" s="136" t="s">
        <v>56</v>
      </c>
      <c r="E37" s="147"/>
      <c r="F37" s="147"/>
      <c r="G37" s="132">
        <f t="shared" si="2"/>
        <v>0</v>
      </c>
    </row>
    <row r="38" spans="1:7" s="13" customFormat="1" ht="25.5" x14ac:dyDescent="0.2">
      <c r="A38" s="137" t="s">
        <v>478</v>
      </c>
      <c r="B38" s="138" t="s">
        <v>123</v>
      </c>
      <c r="C38" s="135">
        <v>140</v>
      </c>
      <c r="D38" s="134" t="s">
        <v>56</v>
      </c>
      <c r="E38" s="168"/>
      <c r="F38" s="168"/>
      <c r="G38" s="132">
        <f t="shared" si="2"/>
        <v>0</v>
      </c>
    </row>
    <row r="39" spans="1:7" ht="25.5" x14ac:dyDescent="0.2">
      <c r="A39" s="137" t="s">
        <v>479</v>
      </c>
      <c r="B39" s="138" t="s">
        <v>124</v>
      </c>
      <c r="C39" s="135">
        <v>22</v>
      </c>
      <c r="D39" s="134" t="s">
        <v>56</v>
      </c>
      <c r="E39" s="168"/>
      <c r="F39" s="168"/>
      <c r="G39" s="132">
        <f t="shared" si="2"/>
        <v>0</v>
      </c>
    </row>
    <row r="40" spans="1:7" s="13" customFormat="1" x14ac:dyDescent="0.2">
      <c r="A40" s="137" t="s">
        <v>480</v>
      </c>
      <c r="B40" s="138" t="s">
        <v>488</v>
      </c>
      <c r="C40" s="135">
        <v>1</v>
      </c>
      <c r="D40" s="134" t="s">
        <v>56</v>
      </c>
      <c r="E40" s="168"/>
      <c r="F40" s="168"/>
      <c r="G40" s="132">
        <f t="shared" si="2"/>
        <v>0</v>
      </c>
    </row>
    <row r="41" spans="1:7" s="13" customFormat="1" x14ac:dyDescent="0.2">
      <c r="A41" s="137" t="s">
        <v>489</v>
      </c>
      <c r="B41" s="138" t="s">
        <v>487</v>
      </c>
      <c r="C41" s="135">
        <v>1</v>
      </c>
      <c r="D41" s="134" t="s">
        <v>56</v>
      </c>
      <c r="E41" s="168"/>
      <c r="F41" s="168"/>
      <c r="G41" s="132">
        <f t="shared" ref="G41" si="3">TRUNC((SUMPRODUCT(E41:F41)*C41),2)</f>
        <v>0</v>
      </c>
    </row>
    <row r="42" spans="1:7" s="13" customFormat="1" x14ac:dyDescent="0.2">
      <c r="A42" s="140" t="s">
        <v>82</v>
      </c>
      <c r="B42" s="141" t="s">
        <v>485</v>
      </c>
      <c r="C42" s="135"/>
      <c r="D42" s="136"/>
      <c r="E42" s="73"/>
      <c r="F42" s="73"/>
      <c r="G42" s="132"/>
    </row>
    <row r="43" spans="1:7" s="13" customFormat="1" x14ac:dyDescent="0.2">
      <c r="A43" s="137" t="s">
        <v>60</v>
      </c>
      <c r="B43" s="138" t="s">
        <v>198</v>
      </c>
      <c r="C43" s="135"/>
      <c r="D43" s="134"/>
      <c r="E43" s="73"/>
      <c r="F43" s="73"/>
      <c r="G43" s="132"/>
    </row>
    <row r="44" spans="1:7" s="13" customFormat="1" x14ac:dyDescent="0.2">
      <c r="A44" s="137" t="s">
        <v>481</v>
      </c>
      <c r="B44" s="138" t="s">
        <v>125</v>
      </c>
      <c r="C44" s="135">
        <v>90</v>
      </c>
      <c r="D44" s="136" t="s">
        <v>66</v>
      </c>
      <c r="E44" s="168"/>
      <c r="F44" s="168"/>
      <c r="G44" s="132">
        <f>TRUNC((SUMPRODUCT(E44:F44)*C44),2)</f>
        <v>0</v>
      </c>
    </row>
    <row r="45" spans="1:7" s="13" customFormat="1" x14ac:dyDescent="0.2">
      <c r="A45" s="137" t="s">
        <v>200</v>
      </c>
      <c r="B45" s="138" t="s">
        <v>126</v>
      </c>
      <c r="C45" s="135">
        <v>5</v>
      </c>
      <c r="D45" s="136" t="s">
        <v>56</v>
      </c>
      <c r="E45" s="168"/>
      <c r="F45" s="168"/>
      <c r="G45" s="132">
        <f t="shared" si="2"/>
        <v>0</v>
      </c>
    </row>
    <row r="46" spans="1:7" s="13" customFormat="1" x14ac:dyDescent="0.2">
      <c r="A46" s="137" t="s">
        <v>201</v>
      </c>
      <c r="B46" s="138" t="s">
        <v>500</v>
      </c>
      <c r="C46" s="135">
        <v>8</v>
      </c>
      <c r="D46" s="136" t="s">
        <v>56</v>
      </c>
      <c r="E46" s="168"/>
      <c r="F46" s="168"/>
      <c r="G46" s="132">
        <f t="shared" ref="G46" si="4">TRUNC((SUMPRODUCT(E46:F46)*C46),2)</f>
        <v>0</v>
      </c>
    </row>
    <row r="47" spans="1:7" s="13" customFormat="1" x14ac:dyDescent="0.2">
      <c r="A47" s="137" t="s">
        <v>202</v>
      </c>
      <c r="B47" s="138" t="s">
        <v>128</v>
      </c>
      <c r="C47" s="135">
        <v>60</v>
      </c>
      <c r="D47" s="136" t="s">
        <v>56</v>
      </c>
      <c r="E47" s="168"/>
      <c r="F47" s="168"/>
      <c r="G47" s="132">
        <f t="shared" si="2"/>
        <v>0</v>
      </c>
    </row>
    <row r="48" spans="1:7" s="13" customFormat="1" x14ac:dyDescent="0.2">
      <c r="A48" s="137" t="s">
        <v>203</v>
      </c>
      <c r="B48" s="138" t="s">
        <v>490</v>
      </c>
      <c r="C48" s="135">
        <v>15</v>
      </c>
      <c r="D48" s="136" t="s">
        <v>56</v>
      </c>
      <c r="E48" s="168"/>
      <c r="F48" s="168"/>
      <c r="G48" s="132">
        <f t="shared" si="2"/>
        <v>0</v>
      </c>
    </row>
    <row r="49" spans="1:7" s="13" customFormat="1" x14ac:dyDescent="0.2">
      <c r="A49" s="137" t="s">
        <v>204</v>
      </c>
      <c r="B49" s="138" t="s">
        <v>494</v>
      </c>
      <c r="C49" s="135">
        <v>26</v>
      </c>
      <c r="D49" s="136" t="s">
        <v>56</v>
      </c>
      <c r="E49" s="168"/>
      <c r="F49" s="168"/>
      <c r="G49" s="132">
        <f t="shared" si="2"/>
        <v>0</v>
      </c>
    </row>
    <row r="50" spans="1:7" s="13" customFormat="1" x14ac:dyDescent="0.2">
      <c r="A50" s="140" t="s">
        <v>206</v>
      </c>
      <c r="B50" s="141" t="s">
        <v>205</v>
      </c>
      <c r="C50" s="135"/>
      <c r="D50" s="136"/>
      <c r="E50" s="73"/>
      <c r="F50" s="73"/>
      <c r="G50" s="132"/>
    </row>
    <row r="51" spans="1:7" s="13" customFormat="1" ht="25.5" x14ac:dyDescent="0.2">
      <c r="A51" s="137" t="s">
        <v>29</v>
      </c>
      <c r="B51" s="138" t="s">
        <v>129</v>
      </c>
      <c r="C51" s="135">
        <v>7</v>
      </c>
      <c r="D51" s="136" t="s">
        <v>114</v>
      </c>
      <c r="E51" s="168"/>
      <c r="F51" s="168"/>
      <c r="G51" s="132">
        <f t="shared" si="2"/>
        <v>0</v>
      </c>
    </row>
    <row r="52" spans="1:7" s="13" customFormat="1" ht="25.5" x14ac:dyDescent="0.2">
      <c r="A52" s="137" t="s">
        <v>31</v>
      </c>
      <c r="B52" s="138" t="s">
        <v>130</v>
      </c>
      <c r="C52" s="135">
        <v>18</v>
      </c>
      <c r="D52" s="136" t="s">
        <v>56</v>
      </c>
      <c r="E52" s="168"/>
      <c r="F52" s="168"/>
      <c r="G52" s="132">
        <f t="shared" si="2"/>
        <v>0</v>
      </c>
    </row>
    <row r="53" spans="1:7" s="13" customFormat="1" ht="25.5" x14ac:dyDescent="0.2">
      <c r="A53" s="137" t="s">
        <v>33</v>
      </c>
      <c r="B53" s="138" t="s">
        <v>495</v>
      </c>
      <c r="C53" s="135">
        <v>2</v>
      </c>
      <c r="D53" s="136" t="s">
        <v>58</v>
      </c>
      <c r="E53" s="168"/>
      <c r="F53" s="168"/>
      <c r="G53" s="132">
        <f t="shared" si="2"/>
        <v>0</v>
      </c>
    </row>
    <row r="54" spans="1:7" ht="25.5" x14ac:dyDescent="0.2">
      <c r="A54" s="137" t="s">
        <v>35</v>
      </c>
      <c r="B54" s="138" t="s">
        <v>131</v>
      </c>
      <c r="C54" s="135">
        <v>1</v>
      </c>
      <c r="D54" s="136" t="s">
        <v>58</v>
      </c>
      <c r="E54" s="168"/>
      <c r="F54" s="168"/>
      <c r="G54" s="132">
        <f t="shared" si="2"/>
        <v>0</v>
      </c>
    </row>
    <row r="55" spans="1:7" ht="25.5" x14ac:dyDescent="0.2">
      <c r="A55" s="137" t="s">
        <v>207</v>
      </c>
      <c r="B55" s="138" t="s">
        <v>499</v>
      </c>
      <c r="C55" s="135">
        <v>1</v>
      </c>
      <c r="D55" s="136" t="s">
        <v>58</v>
      </c>
      <c r="E55" s="168"/>
      <c r="F55" s="168"/>
      <c r="G55" s="132">
        <f t="shared" ref="G55" si="5">TRUNC((SUMPRODUCT(E55:F55)*C55),2)</f>
        <v>0</v>
      </c>
    </row>
    <row r="56" spans="1:7" x14ac:dyDescent="0.2">
      <c r="A56" s="137" t="s">
        <v>496</v>
      </c>
      <c r="B56" s="138" t="s">
        <v>132</v>
      </c>
      <c r="C56" s="135">
        <v>1</v>
      </c>
      <c r="D56" s="136" t="s">
        <v>58</v>
      </c>
      <c r="E56" s="168"/>
      <c r="F56" s="168"/>
      <c r="G56" s="132">
        <f t="shared" si="2"/>
        <v>0</v>
      </c>
    </row>
    <row r="57" spans="1:7" x14ac:dyDescent="0.2">
      <c r="A57" s="137" t="s">
        <v>498</v>
      </c>
      <c r="B57" s="138" t="s">
        <v>497</v>
      </c>
      <c r="C57" s="135">
        <v>2</v>
      </c>
      <c r="D57" s="136" t="s">
        <v>58</v>
      </c>
      <c r="E57" s="168"/>
      <c r="F57" s="168"/>
      <c r="G57" s="132">
        <f t="shared" ref="G57" si="6">TRUNC((SUMPRODUCT(E57:F57)*C57),2)</f>
        <v>0</v>
      </c>
    </row>
    <row r="58" spans="1:7" x14ac:dyDescent="0.2">
      <c r="A58" s="139" t="s">
        <v>208</v>
      </c>
      <c r="B58" s="141" t="s">
        <v>209</v>
      </c>
      <c r="C58" s="135"/>
      <c r="D58" s="136"/>
      <c r="E58" s="73"/>
      <c r="F58" s="73"/>
      <c r="G58" s="132"/>
    </row>
    <row r="59" spans="1:7" s="13" customFormat="1" x14ac:dyDescent="0.2">
      <c r="A59" s="137" t="s">
        <v>68</v>
      </c>
      <c r="B59" s="138" t="s">
        <v>127</v>
      </c>
      <c r="C59" s="135">
        <v>50</v>
      </c>
      <c r="D59" s="136" t="s">
        <v>56</v>
      </c>
      <c r="E59" s="168"/>
      <c r="F59" s="168"/>
      <c r="G59" s="132">
        <f>TRUNC((SUMPRODUCT(E59:F59)*C59),2)</f>
        <v>0</v>
      </c>
    </row>
    <row r="60" spans="1:7" ht="25.5" x14ac:dyDescent="0.2">
      <c r="A60" s="137" t="s">
        <v>69</v>
      </c>
      <c r="B60" s="138" t="s">
        <v>133</v>
      </c>
      <c r="C60" s="135">
        <v>200</v>
      </c>
      <c r="D60" s="136" t="s">
        <v>56</v>
      </c>
      <c r="E60" s="168"/>
      <c r="F60" s="168"/>
      <c r="G60" s="132">
        <f t="shared" si="2"/>
        <v>0</v>
      </c>
    </row>
    <row r="61" spans="1:7" ht="25.5" x14ac:dyDescent="0.2">
      <c r="A61" s="137" t="s">
        <v>70</v>
      </c>
      <c r="B61" s="138" t="s">
        <v>134</v>
      </c>
      <c r="C61" s="135">
        <v>150</v>
      </c>
      <c r="D61" s="136" t="s">
        <v>56</v>
      </c>
      <c r="E61" s="168"/>
      <c r="F61" s="168"/>
      <c r="G61" s="132">
        <f>TRUNC((SUMPRODUCT(E61:F61)*C61),2)</f>
        <v>0</v>
      </c>
    </row>
    <row r="62" spans="1:7" x14ac:dyDescent="0.2">
      <c r="A62" s="137" t="s">
        <v>77</v>
      </c>
      <c r="B62" s="138" t="s">
        <v>137</v>
      </c>
      <c r="C62" s="135">
        <v>18</v>
      </c>
      <c r="D62" s="136" t="s">
        <v>56</v>
      </c>
      <c r="E62" s="168"/>
      <c r="F62" s="168"/>
      <c r="G62" s="132">
        <f>TRUNC((SUMPRODUCT(E62:F62)*C62),2)</f>
        <v>0</v>
      </c>
    </row>
    <row r="63" spans="1:7" x14ac:dyDescent="0.2">
      <c r="A63" s="137" t="s">
        <v>76</v>
      </c>
      <c r="B63" s="138" t="s">
        <v>138</v>
      </c>
      <c r="C63" s="135">
        <v>10</v>
      </c>
      <c r="D63" s="136" t="s">
        <v>56</v>
      </c>
      <c r="E63" s="168"/>
      <c r="F63" s="168"/>
      <c r="G63" s="132">
        <f>TRUNC((SUMPRODUCT(E63:F63)*C63),2)</f>
        <v>0</v>
      </c>
    </row>
    <row r="64" spans="1:7" x14ac:dyDescent="0.2">
      <c r="A64" s="137" t="s">
        <v>78</v>
      </c>
      <c r="B64" s="138" t="s">
        <v>501</v>
      </c>
      <c r="C64" s="135">
        <v>3</v>
      </c>
      <c r="D64" s="136" t="s">
        <v>58</v>
      </c>
      <c r="E64" s="168"/>
      <c r="F64" s="168"/>
      <c r="G64" s="132">
        <f t="shared" ref="G64:G66" si="7">TRUNC((SUMPRODUCT(E64:F64)*C64),2)</f>
        <v>0</v>
      </c>
    </row>
    <row r="65" spans="1:7" x14ac:dyDescent="0.2">
      <c r="A65" s="137" t="s">
        <v>79</v>
      </c>
      <c r="B65" s="138" t="s">
        <v>135</v>
      </c>
      <c r="C65" s="133">
        <v>250</v>
      </c>
      <c r="D65" s="134" t="s">
        <v>56</v>
      </c>
      <c r="E65" s="147"/>
      <c r="F65" s="147"/>
      <c r="G65" s="132">
        <f t="shared" si="7"/>
        <v>0</v>
      </c>
    </row>
    <row r="66" spans="1:7" x14ac:dyDescent="0.2">
      <c r="A66" s="137" t="s">
        <v>86</v>
      </c>
      <c r="B66" s="138" t="s">
        <v>136</v>
      </c>
      <c r="C66" s="133">
        <v>37</v>
      </c>
      <c r="D66" s="134" t="s">
        <v>56</v>
      </c>
      <c r="E66" s="147"/>
      <c r="F66" s="147"/>
      <c r="G66" s="132">
        <f t="shared" si="7"/>
        <v>0</v>
      </c>
    </row>
    <row r="67" spans="1:7" x14ac:dyDescent="0.2">
      <c r="A67" s="140" t="s">
        <v>210</v>
      </c>
      <c r="B67" s="141" t="s">
        <v>211</v>
      </c>
      <c r="C67" s="135"/>
      <c r="D67" s="136"/>
      <c r="E67" s="73"/>
      <c r="F67" s="73"/>
      <c r="G67" s="132"/>
    </row>
    <row r="68" spans="1:7" ht="25.5" x14ac:dyDescent="0.2">
      <c r="A68" s="137" t="s">
        <v>71</v>
      </c>
      <c r="B68" s="138" t="s">
        <v>139</v>
      </c>
      <c r="C68" s="135">
        <v>20</v>
      </c>
      <c r="D68" s="136" t="s">
        <v>56</v>
      </c>
      <c r="E68" s="168"/>
      <c r="F68" s="168"/>
      <c r="G68" s="132">
        <f t="shared" ref="G68:G105" si="8">TRUNC((SUMPRODUCT(E68:F68)*C68),2)</f>
        <v>0</v>
      </c>
    </row>
    <row r="69" spans="1:7" ht="25.5" x14ac:dyDescent="0.2">
      <c r="A69" s="137" t="s">
        <v>72</v>
      </c>
      <c r="B69" s="138" t="s">
        <v>140</v>
      </c>
      <c r="C69" s="135">
        <v>10</v>
      </c>
      <c r="D69" s="136" t="s">
        <v>56</v>
      </c>
      <c r="E69" s="73" t="s">
        <v>61</v>
      </c>
      <c r="F69" s="168"/>
      <c r="G69" s="132">
        <f t="shared" si="8"/>
        <v>0</v>
      </c>
    </row>
    <row r="70" spans="1:7" x14ac:dyDescent="0.2">
      <c r="A70" s="140" t="s">
        <v>212</v>
      </c>
      <c r="B70" s="141" t="s">
        <v>213</v>
      </c>
      <c r="C70" s="135"/>
      <c r="D70" s="136"/>
      <c r="E70" s="73"/>
      <c r="F70" s="73"/>
      <c r="G70" s="132"/>
    </row>
    <row r="71" spans="1:7" ht="25.5" x14ac:dyDescent="0.2">
      <c r="A71" s="130" t="s">
        <v>87</v>
      </c>
      <c r="B71" s="138" t="s">
        <v>141</v>
      </c>
      <c r="C71" s="135">
        <v>5</v>
      </c>
      <c r="D71" s="136" t="s">
        <v>58</v>
      </c>
      <c r="E71" s="168"/>
      <c r="F71" s="168"/>
      <c r="G71" s="132">
        <f t="shared" si="8"/>
        <v>0</v>
      </c>
    </row>
    <row r="72" spans="1:7" ht="25.5" x14ac:dyDescent="0.2">
      <c r="A72" s="130" t="s">
        <v>88</v>
      </c>
      <c r="B72" s="138" t="s">
        <v>142</v>
      </c>
      <c r="C72" s="135">
        <v>5</v>
      </c>
      <c r="D72" s="136" t="s">
        <v>58</v>
      </c>
      <c r="E72" s="168"/>
      <c r="F72" s="168"/>
      <c r="G72" s="132">
        <f t="shared" si="8"/>
        <v>0</v>
      </c>
    </row>
    <row r="73" spans="1:7" x14ac:dyDescent="0.2">
      <c r="A73" s="139" t="s">
        <v>214</v>
      </c>
      <c r="B73" s="141" t="s">
        <v>215</v>
      </c>
      <c r="C73" s="135"/>
      <c r="D73" s="134"/>
      <c r="E73" s="73"/>
      <c r="F73" s="73"/>
      <c r="G73" s="132"/>
    </row>
    <row r="74" spans="1:7" x14ac:dyDescent="0.2">
      <c r="A74" s="130" t="s">
        <v>89</v>
      </c>
      <c r="B74" s="138" t="s">
        <v>143</v>
      </c>
      <c r="C74" s="135">
        <v>5</v>
      </c>
      <c r="D74" s="136" t="s">
        <v>58</v>
      </c>
      <c r="E74" s="168"/>
      <c r="F74" s="168"/>
      <c r="G74" s="132">
        <f t="shared" si="8"/>
        <v>0</v>
      </c>
    </row>
    <row r="75" spans="1:7" ht="25.5" x14ac:dyDescent="0.2">
      <c r="A75" s="130" t="s">
        <v>90</v>
      </c>
      <c r="B75" s="138" t="s">
        <v>144</v>
      </c>
      <c r="C75" s="135">
        <v>5</v>
      </c>
      <c r="D75" s="136" t="s">
        <v>114</v>
      </c>
      <c r="E75" s="168"/>
      <c r="F75" s="168"/>
      <c r="G75" s="132">
        <f t="shared" si="8"/>
        <v>0</v>
      </c>
    </row>
    <row r="76" spans="1:7" x14ac:dyDescent="0.2">
      <c r="A76" s="130" t="s">
        <v>216</v>
      </c>
      <c r="B76" s="131" t="s">
        <v>145</v>
      </c>
      <c r="C76" s="133">
        <v>5</v>
      </c>
      <c r="D76" s="134" t="s">
        <v>114</v>
      </c>
      <c r="E76" s="147"/>
      <c r="F76" s="147"/>
      <c r="G76" s="132">
        <f t="shared" si="8"/>
        <v>0</v>
      </c>
    </row>
    <row r="77" spans="1:7" x14ac:dyDescent="0.2">
      <c r="A77" s="130" t="s">
        <v>217</v>
      </c>
      <c r="B77" s="131" t="s">
        <v>146</v>
      </c>
      <c r="C77" s="135">
        <v>5</v>
      </c>
      <c r="D77" s="136" t="s">
        <v>114</v>
      </c>
      <c r="E77" s="147"/>
      <c r="F77" s="147"/>
      <c r="G77" s="132">
        <f t="shared" si="8"/>
        <v>0</v>
      </c>
    </row>
    <row r="78" spans="1:7" x14ac:dyDescent="0.2">
      <c r="A78" s="130" t="s">
        <v>218</v>
      </c>
      <c r="B78" s="131" t="s">
        <v>147</v>
      </c>
      <c r="C78" s="135">
        <v>5</v>
      </c>
      <c r="D78" s="136" t="s">
        <v>114</v>
      </c>
      <c r="E78" s="147"/>
      <c r="F78" s="147"/>
      <c r="G78" s="132">
        <f t="shared" si="8"/>
        <v>0</v>
      </c>
    </row>
    <row r="79" spans="1:7" x14ac:dyDescent="0.2">
      <c r="A79" s="130" t="s">
        <v>219</v>
      </c>
      <c r="B79" s="131" t="s">
        <v>476</v>
      </c>
      <c r="C79" s="135">
        <v>20</v>
      </c>
      <c r="D79" s="136" t="s">
        <v>56</v>
      </c>
      <c r="E79" s="147"/>
      <c r="F79" s="147"/>
      <c r="G79" s="132">
        <f t="shared" si="8"/>
        <v>0</v>
      </c>
    </row>
    <row r="80" spans="1:7" x14ac:dyDescent="0.2">
      <c r="A80" s="140" t="s">
        <v>220</v>
      </c>
      <c r="B80" s="141" t="s">
        <v>221</v>
      </c>
      <c r="C80" s="133"/>
      <c r="D80" s="134"/>
      <c r="E80" s="74"/>
      <c r="F80" s="74"/>
      <c r="G80" s="132"/>
    </row>
    <row r="81" spans="1:7" x14ac:dyDescent="0.2">
      <c r="A81" s="137" t="s">
        <v>222</v>
      </c>
      <c r="B81" s="131" t="s">
        <v>148</v>
      </c>
      <c r="C81" s="135">
        <v>1</v>
      </c>
      <c r="D81" s="136" t="s">
        <v>114</v>
      </c>
      <c r="E81" s="147"/>
      <c r="F81" s="147"/>
      <c r="G81" s="132">
        <f t="shared" si="8"/>
        <v>0</v>
      </c>
    </row>
    <row r="82" spans="1:7" x14ac:dyDescent="0.2">
      <c r="A82" s="137" t="s">
        <v>223</v>
      </c>
      <c r="B82" s="131" t="s">
        <v>149</v>
      </c>
      <c r="C82" s="135">
        <v>1</v>
      </c>
      <c r="D82" s="136" t="s">
        <v>114</v>
      </c>
      <c r="E82" s="147"/>
      <c r="F82" s="147"/>
      <c r="G82" s="132">
        <f t="shared" si="8"/>
        <v>0</v>
      </c>
    </row>
    <row r="83" spans="1:7" x14ac:dyDescent="0.2">
      <c r="A83" s="137" t="s">
        <v>224</v>
      </c>
      <c r="B83" s="131" t="s">
        <v>150</v>
      </c>
      <c r="C83" s="135">
        <v>1</v>
      </c>
      <c r="D83" s="136" t="s">
        <v>114</v>
      </c>
      <c r="E83" s="147"/>
      <c r="F83" s="147"/>
      <c r="G83" s="132">
        <f t="shared" si="8"/>
        <v>0</v>
      </c>
    </row>
    <row r="84" spans="1:7" x14ac:dyDescent="0.2">
      <c r="A84" s="137" t="s">
        <v>225</v>
      </c>
      <c r="B84" s="138" t="s">
        <v>151</v>
      </c>
      <c r="C84" s="135">
        <v>1</v>
      </c>
      <c r="D84" s="134" t="s">
        <v>114</v>
      </c>
      <c r="E84" s="168"/>
      <c r="F84" s="168"/>
      <c r="G84" s="132">
        <f t="shared" si="8"/>
        <v>0</v>
      </c>
    </row>
    <row r="85" spans="1:7" x14ac:dyDescent="0.2">
      <c r="A85" s="137" t="s">
        <v>226</v>
      </c>
      <c r="B85" s="138" t="s">
        <v>152</v>
      </c>
      <c r="C85" s="135">
        <v>2</v>
      </c>
      <c r="D85" s="134" t="s">
        <v>114</v>
      </c>
      <c r="E85" s="168"/>
      <c r="F85" s="168"/>
      <c r="G85" s="132">
        <f t="shared" si="8"/>
        <v>0</v>
      </c>
    </row>
    <row r="86" spans="1:7" ht="25.5" x14ac:dyDescent="0.2">
      <c r="A86" s="137" t="s">
        <v>227</v>
      </c>
      <c r="B86" s="138" t="s">
        <v>153</v>
      </c>
      <c r="C86" s="135">
        <v>2</v>
      </c>
      <c r="D86" s="134" t="s">
        <v>58</v>
      </c>
      <c r="E86" s="168"/>
      <c r="F86" s="73" t="s">
        <v>61</v>
      </c>
      <c r="G86" s="132">
        <f t="shared" si="8"/>
        <v>0</v>
      </c>
    </row>
    <row r="87" spans="1:7" ht="25.5" x14ac:dyDescent="0.2">
      <c r="A87" s="137" t="s">
        <v>228</v>
      </c>
      <c r="B87" s="138" t="s">
        <v>154</v>
      </c>
      <c r="C87" s="135">
        <v>5</v>
      </c>
      <c r="D87" s="134" t="s">
        <v>56</v>
      </c>
      <c r="E87" s="168"/>
      <c r="F87" s="168"/>
      <c r="G87" s="132">
        <f t="shared" si="8"/>
        <v>0</v>
      </c>
    </row>
    <row r="88" spans="1:7" x14ac:dyDescent="0.2">
      <c r="A88" s="137" t="s">
        <v>229</v>
      </c>
      <c r="B88" s="138" t="s">
        <v>155</v>
      </c>
      <c r="C88" s="135">
        <v>2</v>
      </c>
      <c r="D88" s="136" t="s">
        <v>58</v>
      </c>
      <c r="E88" s="168"/>
      <c r="F88" s="73" t="s">
        <v>61</v>
      </c>
      <c r="G88" s="132">
        <f t="shared" si="8"/>
        <v>0</v>
      </c>
    </row>
    <row r="89" spans="1:7" x14ac:dyDescent="0.2">
      <c r="A89" s="137" t="s">
        <v>230</v>
      </c>
      <c r="B89" s="138" t="s">
        <v>156</v>
      </c>
      <c r="C89" s="135">
        <v>1</v>
      </c>
      <c r="D89" s="136" t="s">
        <v>58</v>
      </c>
      <c r="E89" s="168"/>
      <c r="F89" s="73" t="s">
        <v>61</v>
      </c>
      <c r="G89" s="132">
        <f t="shared" si="8"/>
        <v>0</v>
      </c>
    </row>
    <row r="90" spans="1:7" x14ac:dyDescent="0.2">
      <c r="A90" s="137" t="s">
        <v>231</v>
      </c>
      <c r="B90" s="138" t="s">
        <v>168</v>
      </c>
      <c r="C90" s="135">
        <v>16</v>
      </c>
      <c r="D90" s="136" t="s">
        <v>114</v>
      </c>
      <c r="E90" s="168"/>
      <c r="F90" s="168"/>
      <c r="G90" s="132">
        <f>TRUNC((SUMPRODUCT(E90:F90)*C90),2)</f>
        <v>0</v>
      </c>
    </row>
    <row r="91" spans="1:7" x14ac:dyDescent="0.2">
      <c r="A91" s="137" t="s">
        <v>492</v>
      </c>
      <c r="B91" s="138" t="s">
        <v>232</v>
      </c>
      <c r="C91" s="135">
        <v>2</v>
      </c>
      <c r="D91" s="136" t="s">
        <v>58</v>
      </c>
      <c r="E91" s="73" t="s">
        <v>61</v>
      </c>
      <c r="F91" s="168"/>
      <c r="G91" s="132">
        <f t="shared" si="8"/>
        <v>0</v>
      </c>
    </row>
    <row r="92" spans="1:7" x14ac:dyDescent="0.2">
      <c r="A92" s="140" t="s">
        <v>233</v>
      </c>
      <c r="B92" s="141" t="s">
        <v>157</v>
      </c>
      <c r="C92" s="135"/>
      <c r="D92" s="136"/>
      <c r="E92" s="73"/>
      <c r="F92" s="73"/>
      <c r="G92" s="132"/>
    </row>
    <row r="93" spans="1:7" x14ac:dyDescent="0.2">
      <c r="A93" s="137" t="s">
        <v>234</v>
      </c>
      <c r="B93" s="138" t="s">
        <v>158</v>
      </c>
      <c r="C93" s="135">
        <v>5</v>
      </c>
      <c r="D93" s="136" t="s">
        <v>56</v>
      </c>
      <c r="E93" s="168"/>
      <c r="F93" s="168"/>
      <c r="G93" s="132">
        <f t="shared" si="8"/>
        <v>0</v>
      </c>
    </row>
    <row r="94" spans="1:7" x14ac:dyDescent="0.2">
      <c r="A94" s="137" t="s">
        <v>235</v>
      </c>
      <c r="B94" s="138" t="s">
        <v>159</v>
      </c>
      <c r="C94" s="135">
        <v>15</v>
      </c>
      <c r="D94" s="136" t="s">
        <v>56</v>
      </c>
      <c r="E94" s="168"/>
      <c r="F94" s="168"/>
      <c r="G94" s="132">
        <f t="shared" si="8"/>
        <v>0</v>
      </c>
    </row>
    <row r="95" spans="1:7" x14ac:dyDescent="0.2">
      <c r="A95" s="137" t="s">
        <v>236</v>
      </c>
      <c r="B95" s="138" t="s">
        <v>504</v>
      </c>
      <c r="C95" s="135">
        <v>25</v>
      </c>
      <c r="D95" s="136" t="s">
        <v>56</v>
      </c>
      <c r="E95" s="168"/>
      <c r="F95" s="168"/>
      <c r="G95" s="132">
        <f t="shared" si="8"/>
        <v>0</v>
      </c>
    </row>
    <row r="96" spans="1:7" x14ac:dyDescent="0.2">
      <c r="A96" s="137" t="s">
        <v>237</v>
      </c>
      <c r="B96" s="138" t="s">
        <v>160</v>
      </c>
      <c r="C96" s="135">
        <v>1</v>
      </c>
      <c r="D96" s="136" t="s">
        <v>58</v>
      </c>
      <c r="E96" s="168"/>
      <c r="F96" s="168"/>
      <c r="G96" s="132">
        <f t="shared" si="8"/>
        <v>0</v>
      </c>
    </row>
    <row r="97" spans="1:7" x14ac:dyDescent="0.2">
      <c r="A97" s="137" t="s">
        <v>238</v>
      </c>
      <c r="B97" s="138" t="s">
        <v>161</v>
      </c>
      <c r="C97" s="135">
        <v>3</v>
      </c>
      <c r="D97" s="136" t="s">
        <v>58</v>
      </c>
      <c r="E97" s="168"/>
      <c r="F97" s="168"/>
      <c r="G97" s="132">
        <f t="shared" si="8"/>
        <v>0</v>
      </c>
    </row>
    <row r="98" spans="1:7" x14ac:dyDescent="0.2">
      <c r="A98" s="137" t="s">
        <v>239</v>
      </c>
      <c r="B98" s="138" t="s">
        <v>162</v>
      </c>
      <c r="C98" s="135">
        <v>1</v>
      </c>
      <c r="D98" s="136" t="s">
        <v>58</v>
      </c>
      <c r="E98" s="168"/>
      <c r="F98" s="168"/>
      <c r="G98" s="132">
        <f t="shared" si="8"/>
        <v>0</v>
      </c>
    </row>
    <row r="99" spans="1:7" x14ac:dyDescent="0.2">
      <c r="A99" s="137" t="s">
        <v>240</v>
      </c>
      <c r="B99" s="138" t="s">
        <v>502</v>
      </c>
      <c r="C99" s="135">
        <v>18</v>
      </c>
      <c r="D99" s="136" t="s">
        <v>58</v>
      </c>
      <c r="E99" s="168"/>
      <c r="F99" s="168"/>
      <c r="G99" s="132">
        <f t="shared" si="8"/>
        <v>0</v>
      </c>
    </row>
    <row r="100" spans="1:7" x14ac:dyDescent="0.2">
      <c r="A100" s="137" t="s">
        <v>241</v>
      </c>
      <c r="B100" s="138" t="s">
        <v>163</v>
      </c>
      <c r="C100" s="135">
        <v>2</v>
      </c>
      <c r="D100" s="136" t="s">
        <v>58</v>
      </c>
      <c r="E100" s="168"/>
      <c r="F100" s="168"/>
      <c r="G100" s="132">
        <f t="shared" si="8"/>
        <v>0</v>
      </c>
    </row>
    <row r="101" spans="1:7" x14ac:dyDescent="0.2">
      <c r="A101" s="140" t="s">
        <v>242</v>
      </c>
      <c r="B101" s="141" t="s">
        <v>243</v>
      </c>
      <c r="C101" s="135"/>
      <c r="D101" s="136"/>
      <c r="E101" s="73"/>
      <c r="F101" s="73"/>
      <c r="G101" s="132"/>
    </row>
    <row r="102" spans="1:7" ht="36" customHeight="1" x14ac:dyDescent="0.2">
      <c r="A102" s="137" t="s">
        <v>244</v>
      </c>
      <c r="B102" s="138" t="s">
        <v>164</v>
      </c>
      <c r="C102" s="135"/>
      <c r="D102" s="136"/>
      <c r="E102" s="73"/>
      <c r="F102" s="73"/>
      <c r="G102" s="132"/>
    </row>
    <row r="103" spans="1:7" ht="36" customHeight="1" x14ac:dyDescent="0.2">
      <c r="A103" s="137" t="s">
        <v>248</v>
      </c>
      <c r="B103" s="138" t="s">
        <v>165</v>
      </c>
      <c r="C103" s="135">
        <v>4</v>
      </c>
      <c r="D103" s="136" t="s">
        <v>58</v>
      </c>
      <c r="E103" s="168"/>
      <c r="F103" s="73" t="s">
        <v>61</v>
      </c>
      <c r="G103" s="132">
        <f t="shared" si="8"/>
        <v>0</v>
      </c>
    </row>
    <row r="104" spans="1:7" ht="36" customHeight="1" x14ac:dyDescent="0.2">
      <c r="A104" s="137" t="s">
        <v>249</v>
      </c>
      <c r="B104" s="138" t="s">
        <v>166</v>
      </c>
      <c r="C104" s="135">
        <v>4</v>
      </c>
      <c r="D104" s="136" t="s">
        <v>58</v>
      </c>
      <c r="E104" s="168"/>
      <c r="F104" s="73" t="s">
        <v>61</v>
      </c>
      <c r="G104" s="132">
        <f t="shared" si="8"/>
        <v>0</v>
      </c>
    </row>
    <row r="105" spans="1:7" ht="35.25" customHeight="1" x14ac:dyDescent="0.2">
      <c r="A105" s="137" t="s">
        <v>245</v>
      </c>
      <c r="B105" s="138" t="s">
        <v>493</v>
      </c>
      <c r="C105" s="135">
        <v>2</v>
      </c>
      <c r="D105" s="136" t="s">
        <v>58</v>
      </c>
      <c r="E105" s="168"/>
      <c r="F105" s="168"/>
      <c r="G105" s="132">
        <f t="shared" si="8"/>
        <v>0</v>
      </c>
    </row>
    <row r="106" spans="1:7" ht="36" customHeight="1" x14ac:dyDescent="0.2">
      <c r="A106" s="137" t="s">
        <v>246</v>
      </c>
      <c r="B106" s="138" t="s">
        <v>167</v>
      </c>
      <c r="C106" s="135">
        <v>2</v>
      </c>
      <c r="D106" s="136" t="s">
        <v>58</v>
      </c>
      <c r="E106" s="168"/>
      <c r="F106" s="73" t="s">
        <v>61</v>
      </c>
      <c r="G106" s="132">
        <f t="shared" ref="G106:G110" si="9">TRUNC((SUMPRODUCT(E106:F106)*C106),2)</f>
        <v>0</v>
      </c>
    </row>
    <row r="107" spans="1:7" ht="36" customHeight="1" x14ac:dyDescent="0.2">
      <c r="A107" s="137" t="s">
        <v>247</v>
      </c>
      <c r="B107" s="138" t="s">
        <v>169</v>
      </c>
      <c r="C107" s="135">
        <v>1</v>
      </c>
      <c r="D107" s="136" t="s">
        <v>118</v>
      </c>
      <c r="E107" s="73" t="s">
        <v>61</v>
      </c>
      <c r="F107" s="168"/>
      <c r="G107" s="132">
        <f t="shared" si="9"/>
        <v>0</v>
      </c>
    </row>
    <row r="108" spans="1:7" x14ac:dyDescent="0.2">
      <c r="A108" s="140" t="s">
        <v>250</v>
      </c>
      <c r="B108" s="141" t="s">
        <v>251</v>
      </c>
      <c r="C108" s="135"/>
      <c r="D108" s="136"/>
      <c r="E108" s="73"/>
      <c r="F108" s="73"/>
      <c r="G108" s="132"/>
    </row>
    <row r="109" spans="1:7" ht="36" customHeight="1" x14ac:dyDescent="0.2">
      <c r="A109" s="137" t="s">
        <v>252</v>
      </c>
      <c r="B109" s="138" t="s">
        <v>170</v>
      </c>
      <c r="C109" s="135">
        <v>250</v>
      </c>
      <c r="D109" s="136" t="s">
        <v>56</v>
      </c>
      <c r="E109" s="168"/>
      <c r="F109" s="168"/>
      <c r="G109" s="132">
        <f t="shared" si="9"/>
        <v>0</v>
      </c>
    </row>
    <row r="110" spans="1:7" ht="36" customHeight="1" x14ac:dyDescent="0.2">
      <c r="A110" s="137" t="s">
        <v>253</v>
      </c>
      <c r="B110" s="138" t="s">
        <v>171</v>
      </c>
      <c r="C110" s="135">
        <v>250</v>
      </c>
      <c r="D110" s="136" t="s">
        <v>56</v>
      </c>
      <c r="E110" s="168"/>
      <c r="F110" s="168"/>
      <c r="G110" s="132">
        <f t="shared" si="9"/>
        <v>0</v>
      </c>
    </row>
    <row r="111" spans="1:7" x14ac:dyDescent="0.2">
      <c r="A111" s="137" t="s">
        <v>254</v>
      </c>
      <c r="B111" s="138" t="s">
        <v>484</v>
      </c>
      <c r="C111" s="135">
        <v>12</v>
      </c>
      <c r="D111" s="136" t="s">
        <v>57</v>
      </c>
      <c r="E111" s="168"/>
      <c r="F111" s="168"/>
      <c r="G111" s="132">
        <f>TRUNC((SUMPRODUCT(E111:F111)*C111),2)</f>
        <v>0</v>
      </c>
    </row>
    <row r="112" spans="1:7" ht="38.25" x14ac:dyDescent="0.2">
      <c r="A112" s="137" t="s">
        <v>255</v>
      </c>
      <c r="B112" s="138" t="s">
        <v>483</v>
      </c>
      <c r="C112" s="135">
        <v>12</v>
      </c>
      <c r="D112" s="136" t="s">
        <v>57</v>
      </c>
      <c r="E112" s="168"/>
      <c r="F112" s="168"/>
      <c r="G112" s="132">
        <f t="shared" ref="G112:G115" si="10">TRUNC((SUMPRODUCT(E112:F112)*C112),2)</f>
        <v>0</v>
      </c>
    </row>
    <row r="113" spans="1:7" x14ac:dyDescent="0.2">
      <c r="A113" s="140" t="s">
        <v>256</v>
      </c>
      <c r="B113" s="141" t="s">
        <v>257</v>
      </c>
      <c r="C113" s="133"/>
      <c r="D113" s="134"/>
      <c r="E113" s="74"/>
      <c r="F113" s="74"/>
      <c r="G113" s="132"/>
    </row>
    <row r="114" spans="1:7" x14ac:dyDescent="0.2">
      <c r="A114" s="137" t="s">
        <v>258</v>
      </c>
      <c r="B114" s="138" t="s">
        <v>172</v>
      </c>
      <c r="C114" s="133"/>
      <c r="D114" s="134"/>
      <c r="E114" s="74"/>
      <c r="F114" s="74"/>
      <c r="G114" s="132"/>
    </row>
    <row r="115" spans="1:7" x14ac:dyDescent="0.2">
      <c r="A115" s="137" t="s">
        <v>259</v>
      </c>
      <c r="B115" s="138" t="s">
        <v>173</v>
      </c>
      <c r="C115" s="133">
        <v>2</v>
      </c>
      <c r="D115" s="134" t="s">
        <v>58</v>
      </c>
      <c r="E115" s="147"/>
      <c r="F115" s="147"/>
      <c r="G115" s="132">
        <f t="shared" si="10"/>
        <v>0</v>
      </c>
    </row>
    <row r="116" spans="1:7" x14ac:dyDescent="0.2">
      <c r="A116" s="137" t="s">
        <v>260</v>
      </c>
      <c r="B116" s="138" t="s">
        <v>174</v>
      </c>
      <c r="C116" s="135">
        <v>1</v>
      </c>
      <c r="D116" s="136" t="s">
        <v>58</v>
      </c>
      <c r="E116" s="168"/>
      <c r="F116" s="168"/>
      <c r="G116" s="132">
        <f>TRUNC((SUMPRODUCT(E116:F116)*C116),2)</f>
        <v>0</v>
      </c>
    </row>
    <row r="117" spans="1:7" x14ac:dyDescent="0.2">
      <c r="A117" s="137" t="s">
        <v>261</v>
      </c>
      <c r="B117" s="138" t="s">
        <v>175</v>
      </c>
      <c r="C117" s="135"/>
      <c r="D117" s="136"/>
      <c r="E117" s="73"/>
      <c r="F117" s="73"/>
      <c r="G117" s="132"/>
    </row>
    <row r="118" spans="1:7" x14ac:dyDescent="0.2">
      <c r="A118" s="137" t="s">
        <v>262</v>
      </c>
      <c r="B118" s="138" t="s">
        <v>176</v>
      </c>
      <c r="C118" s="135">
        <v>4</v>
      </c>
      <c r="D118" s="136" t="s">
        <v>58</v>
      </c>
      <c r="E118" s="168"/>
      <c r="F118" s="168"/>
      <c r="G118" s="132">
        <f t="shared" ref="G118:G124" si="11">TRUNC((SUMPRODUCT(E118:F118)*C118),2)</f>
        <v>0</v>
      </c>
    </row>
    <row r="119" spans="1:7" x14ac:dyDescent="0.2">
      <c r="A119" s="137" t="s">
        <v>263</v>
      </c>
      <c r="B119" s="138" t="s">
        <v>177</v>
      </c>
      <c r="C119" s="135">
        <v>6</v>
      </c>
      <c r="D119" s="136" t="s">
        <v>58</v>
      </c>
      <c r="E119" s="168"/>
      <c r="F119" s="168"/>
      <c r="G119" s="132">
        <f t="shared" si="11"/>
        <v>0</v>
      </c>
    </row>
    <row r="120" spans="1:7" x14ac:dyDescent="0.2">
      <c r="A120" s="137" t="s">
        <v>264</v>
      </c>
      <c r="B120" s="138" t="s">
        <v>178</v>
      </c>
      <c r="C120" s="135"/>
      <c r="D120" s="136"/>
      <c r="E120" s="73"/>
      <c r="F120" s="73"/>
      <c r="G120" s="132"/>
    </row>
    <row r="121" spans="1:7" ht="25.5" x14ac:dyDescent="0.2">
      <c r="A121" s="137" t="s">
        <v>265</v>
      </c>
      <c r="B121" s="138" t="s">
        <v>179</v>
      </c>
      <c r="C121" s="135">
        <v>6</v>
      </c>
      <c r="D121" s="136" t="s">
        <v>58</v>
      </c>
      <c r="E121" s="168"/>
      <c r="F121" s="168"/>
      <c r="G121" s="132">
        <f t="shared" si="11"/>
        <v>0</v>
      </c>
    </row>
    <row r="122" spans="1:7" x14ac:dyDescent="0.2">
      <c r="A122" s="137" t="s">
        <v>266</v>
      </c>
      <c r="B122" s="138" t="s">
        <v>180</v>
      </c>
      <c r="C122" s="135">
        <v>50</v>
      </c>
      <c r="D122" s="136" t="s">
        <v>66</v>
      </c>
      <c r="E122" s="168"/>
      <c r="F122" s="168"/>
      <c r="G122" s="132">
        <f t="shared" si="11"/>
        <v>0</v>
      </c>
    </row>
    <row r="123" spans="1:7" x14ac:dyDescent="0.2">
      <c r="A123" s="140" t="s">
        <v>267</v>
      </c>
      <c r="B123" s="141" t="s">
        <v>268</v>
      </c>
      <c r="C123" s="135"/>
      <c r="D123" s="136"/>
      <c r="E123" s="73"/>
      <c r="F123" s="73"/>
      <c r="G123" s="132"/>
    </row>
    <row r="124" spans="1:7" x14ac:dyDescent="0.2">
      <c r="A124" s="130" t="s">
        <v>269</v>
      </c>
      <c r="B124" s="138" t="s">
        <v>181</v>
      </c>
      <c r="C124" s="135">
        <v>1</v>
      </c>
      <c r="D124" s="136" t="s">
        <v>114</v>
      </c>
      <c r="E124" s="147"/>
      <c r="F124" s="147"/>
      <c r="G124" s="132">
        <f t="shared" si="11"/>
        <v>0</v>
      </c>
    </row>
    <row r="125" spans="1:7" x14ac:dyDescent="0.2">
      <c r="A125" s="139"/>
      <c r="B125" s="177" t="s">
        <v>12</v>
      </c>
      <c r="C125" s="177"/>
      <c r="D125" s="177"/>
      <c r="E125" s="126">
        <f>SUMPRODUCT(E16:E124,$C16:$C124)</f>
        <v>0</v>
      </c>
      <c r="F125" s="126">
        <f>SUMPRODUCT(F16:F124,$C16:$C124)</f>
        <v>0</v>
      </c>
      <c r="G125" s="142">
        <f>SUM(G16:G124)</f>
        <v>0</v>
      </c>
    </row>
    <row r="126" spans="1:7" x14ac:dyDescent="0.2">
      <c r="A126" s="140" t="s">
        <v>288</v>
      </c>
      <c r="B126" s="141" t="s">
        <v>270</v>
      </c>
      <c r="C126" s="135"/>
      <c r="D126" s="136"/>
      <c r="E126" s="74"/>
      <c r="F126" s="74"/>
      <c r="G126" s="125"/>
    </row>
    <row r="127" spans="1:7" x14ac:dyDescent="0.2">
      <c r="A127" s="139" t="s">
        <v>55</v>
      </c>
      <c r="B127" s="141" t="s">
        <v>289</v>
      </c>
      <c r="C127" s="135"/>
      <c r="D127" s="134"/>
      <c r="E127" s="74"/>
      <c r="F127" s="74"/>
      <c r="G127" s="132"/>
    </row>
    <row r="128" spans="1:7" ht="25.5" x14ac:dyDescent="0.2">
      <c r="A128" s="137" t="s">
        <v>14</v>
      </c>
      <c r="B128" s="138" t="s">
        <v>469</v>
      </c>
      <c r="C128" s="135">
        <v>2</v>
      </c>
      <c r="D128" s="136" t="s">
        <v>58</v>
      </c>
      <c r="E128" s="74" t="s">
        <v>61</v>
      </c>
      <c r="F128" s="128"/>
      <c r="G128" s="132">
        <f t="shared" ref="G128:G136" si="12">TRUNC((SUMPRODUCT(E128:F128)*C128),2)</f>
        <v>0</v>
      </c>
    </row>
    <row r="129" spans="1:7" ht="25.5" x14ac:dyDescent="0.2">
      <c r="A129" s="137" t="s">
        <v>15</v>
      </c>
      <c r="B129" s="131" t="s">
        <v>271</v>
      </c>
      <c r="C129" s="133">
        <v>60</v>
      </c>
      <c r="D129" s="134" t="s">
        <v>66</v>
      </c>
      <c r="E129" s="128"/>
      <c r="F129" s="128"/>
      <c r="G129" s="132">
        <f t="shared" si="12"/>
        <v>0</v>
      </c>
    </row>
    <row r="130" spans="1:7" ht="76.5" x14ac:dyDescent="0.2">
      <c r="A130" s="137" t="s">
        <v>62</v>
      </c>
      <c r="B130" s="131" t="s">
        <v>272</v>
      </c>
      <c r="C130" s="135">
        <v>10</v>
      </c>
      <c r="D130" s="136" t="s">
        <v>58</v>
      </c>
      <c r="E130" s="128"/>
      <c r="F130" s="128"/>
      <c r="G130" s="132">
        <f t="shared" si="12"/>
        <v>0</v>
      </c>
    </row>
    <row r="131" spans="1:7" ht="76.5" x14ac:dyDescent="0.2">
      <c r="A131" s="137" t="s">
        <v>63</v>
      </c>
      <c r="B131" s="131" t="s">
        <v>273</v>
      </c>
      <c r="C131" s="135">
        <v>8</v>
      </c>
      <c r="D131" s="136" t="s">
        <v>58</v>
      </c>
      <c r="E131" s="128"/>
      <c r="F131" s="128"/>
      <c r="G131" s="132">
        <f t="shared" si="12"/>
        <v>0</v>
      </c>
    </row>
    <row r="132" spans="1:7" x14ac:dyDescent="0.2">
      <c r="A132" s="137" t="s">
        <v>64</v>
      </c>
      <c r="B132" s="131" t="s">
        <v>274</v>
      </c>
      <c r="C132" s="135">
        <v>40</v>
      </c>
      <c r="D132" s="136" t="s">
        <v>66</v>
      </c>
      <c r="E132" s="128"/>
      <c r="F132" s="128"/>
      <c r="G132" s="132">
        <f t="shared" si="12"/>
        <v>0</v>
      </c>
    </row>
    <row r="133" spans="1:7" x14ac:dyDescent="0.2">
      <c r="A133" s="137" t="s">
        <v>65</v>
      </c>
      <c r="B133" s="138" t="s">
        <v>275</v>
      </c>
      <c r="C133" s="133">
        <v>18</v>
      </c>
      <c r="D133" s="134" t="s">
        <v>276</v>
      </c>
      <c r="E133" s="128"/>
      <c r="F133" s="128"/>
      <c r="G133" s="132">
        <f t="shared" si="12"/>
        <v>0</v>
      </c>
    </row>
    <row r="134" spans="1:7" ht="25.5" x14ac:dyDescent="0.2">
      <c r="A134" s="137" t="s">
        <v>290</v>
      </c>
      <c r="B134" s="131" t="s">
        <v>285</v>
      </c>
      <c r="C134" s="135">
        <v>3</v>
      </c>
      <c r="D134" s="136" t="s">
        <v>277</v>
      </c>
      <c r="E134" s="128"/>
      <c r="F134" s="128"/>
      <c r="G134" s="132">
        <f t="shared" si="12"/>
        <v>0</v>
      </c>
    </row>
    <row r="135" spans="1:7" ht="38.25" x14ac:dyDescent="0.2">
      <c r="A135" s="137" t="s">
        <v>291</v>
      </c>
      <c r="B135" s="131" t="s">
        <v>286</v>
      </c>
      <c r="C135" s="135">
        <v>4</v>
      </c>
      <c r="D135" s="136" t="s">
        <v>277</v>
      </c>
      <c r="E135" s="128"/>
      <c r="F135" s="128"/>
      <c r="G135" s="132">
        <f t="shared" si="12"/>
        <v>0</v>
      </c>
    </row>
    <row r="136" spans="1:7" x14ac:dyDescent="0.2">
      <c r="A136" s="137" t="s">
        <v>292</v>
      </c>
      <c r="B136" s="131" t="s">
        <v>278</v>
      </c>
      <c r="C136" s="135">
        <v>20</v>
      </c>
      <c r="D136" s="136" t="s">
        <v>58</v>
      </c>
      <c r="E136" s="169"/>
      <c r="F136" s="169"/>
      <c r="G136" s="132">
        <f t="shared" si="12"/>
        <v>0</v>
      </c>
    </row>
    <row r="137" spans="1:7" x14ac:dyDescent="0.2">
      <c r="A137" s="137" t="s">
        <v>293</v>
      </c>
      <c r="B137" s="138" t="s">
        <v>279</v>
      </c>
      <c r="C137" s="135"/>
      <c r="D137" s="134"/>
      <c r="E137" s="74"/>
      <c r="F137" s="74"/>
      <c r="G137" s="132"/>
    </row>
    <row r="138" spans="1:7" x14ac:dyDescent="0.2">
      <c r="A138" s="137" t="s">
        <v>294</v>
      </c>
      <c r="B138" s="138" t="s">
        <v>280</v>
      </c>
      <c r="C138" s="135">
        <v>30</v>
      </c>
      <c r="D138" s="134" t="s">
        <v>58</v>
      </c>
      <c r="E138" s="169"/>
      <c r="F138" s="169"/>
      <c r="G138" s="132">
        <f t="shared" ref="G138:G142" si="13">TRUNC((SUMPRODUCT(E138:F138)*C138),2)</f>
        <v>0</v>
      </c>
    </row>
    <row r="139" spans="1:7" x14ac:dyDescent="0.2">
      <c r="A139" s="137" t="s">
        <v>295</v>
      </c>
      <c r="B139" s="138" t="s">
        <v>281</v>
      </c>
      <c r="C139" s="135">
        <v>4</v>
      </c>
      <c r="D139" s="134" t="s">
        <v>58</v>
      </c>
      <c r="E139" s="169"/>
      <c r="F139" s="169"/>
      <c r="G139" s="132">
        <f t="shared" si="13"/>
        <v>0</v>
      </c>
    </row>
    <row r="140" spans="1:7" x14ac:dyDescent="0.2">
      <c r="A140" s="137" t="s">
        <v>296</v>
      </c>
      <c r="B140" s="138" t="s">
        <v>282</v>
      </c>
      <c r="C140" s="135">
        <v>4</v>
      </c>
      <c r="D140" s="134" t="s">
        <v>58</v>
      </c>
      <c r="E140" s="169"/>
      <c r="F140" s="169"/>
      <c r="G140" s="132">
        <f t="shared" si="13"/>
        <v>0</v>
      </c>
    </row>
    <row r="141" spans="1:7" x14ac:dyDescent="0.2">
      <c r="A141" s="137" t="s">
        <v>297</v>
      </c>
      <c r="B141" s="138" t="s">
        <v>283</v>
      </c>
      <c r="C141" s="135">
        <v>2</v>
      </c>
      <c r="D141" s="136" t="s">
        <v>58</v>
      </c>
      <c r="E141" s="169"/>
      <c r="F141" s="169"/>
      <c r="G141" s="132">
        <f t="shared" si="13"/>
        <v>0</v>
      </c>
    </row>
    <row r="142" spans="1:7" ht="38.25" x14ac:dyDescent="0.2">
      <c r="A142" s="137" t="s">
        <v>298</v>
      </c>
      <c r="B142" s="138" t="s">
        <v>284</v>
      </c>
      <c r="C142" s="135">
        <v>2</v>
      </c>
      <c r="D142" s="136" t="s">
        <v>58</v>
      </c>
      <c r="E142" s="74" t="s">
        <v>61</v>
      </c>
      <c r="F142" s="128"/>
      <c r="G142" s="132">
        <f t="shared" si="13"/>
        <v>0</v>
      </c>
    </row>
    <row r="143" spans="1:7" x14ac:dyDescent="0.2">
      <c r="A143" s="139"/>
      <c r="B143" s="177" t="s">
        <v>287</v>
      </c>
      <c r="C143" s="177"/>
      <c r="D143" s="177"/>
      <c r="E143" s="126">
        <f>SUMPRODUCT(E128:E142,$C128:$C142)</f>
        <v>0</v>
      </c>
      <c r="F143" s="126">
        <f>SUMPRODUCT(F128:F142,$C128:$C142)</f>
        <v>0</v>
      </c>
      <c r="G143" s="142">
        <f>SUM(G128:G142)</f>
        <v>0</v>
      </c>
    </row>
    <row r="144" spans="1:7" x14ac:dyDescent="0.2">
      <c r="A144" s="140" t="s">
        <v>80</v>
      </c>
      <c r="B144" s="141" t="s">
        <v>327</v>
      </c>
      <c r="C144" s="135"/>
      <c r="D144" s="136"/>
      <c r="E144" s="74"/>
      <c r="F144" s="74"/>
      <c r="G144" s="132"/>
    </row>
    <row r="145" spans="1:7" x14ac:dyDescent="0.2">
      <c r="A145" s="137" t="s">
        <v>59</v>
      </c>
      <c r="B145" s="138" t="s">
        <v>325</v>
      </c>
      <c r="C145" s="135"/>
      <c r="D145" s="136"/>
      <c r="E145" s="74"/>
      <c r="F145" s="74"/>
      <c r="G145" s="132"/>
    </row>
    <row r="146" spans="1:7" x14ac:dyDescent="0.2">
      <c r="A146" s="137" t="s">
        <v>326</v>
      </c>
      <c r="B146" s="138" t="s">
        <v>299</v>
      </c>
      <c r="C146" s="135"/>
      <c r="D146" s="136"/>
      <c r="E146" s="74"/>
      <c r="F146" s="74"/>
      <c r="G146" s="132"/>
    </row>
    <row r="147" spans="1:7" x14ac:dyDescent="0.2">
      <c r="A147" s="137" t="s">
        <v>328</v>
      </c>
      <c r="B147" s="138" t="s">
        <v>300</v>
      </c>
      <c r="C147" s="135">
        <v>60</v>
      </c>
      <c r="D147" s="136" t="s">
        <v>66</v>
      </c>
      <c r="E147" s="128"/>
      <c r="F147" s="128"/>
      <c r="G147" s="132">
        <f t="shared" ref="G147:G158" si="14">TRUNC((SUMPRODUCT(E147:F147)*C147),2)</f>
        <v>0</v>
      </c>
    </row>
    <row r="148" spans="1:7" x14ac:dyDescent="0.2">
      <c r="A148" s="137" t="s">
        <v>329</v>
      </c>
      <c r="B148" s="138" t="s">
        <v>301</v>
      </c>
      <c r="C148" s="135">
        <v>90</v>
      </c>
      <c r="D148" s="136" t="s">
        <v>66</v>
      </c>
      <c r="E148" s="128"/>
      <c r="F148" s="128"/>
      <c r="G148" s="132">
        <f t="shared" si="14"/>
        <v>0</v>
      </c>
    </row>
    <row r="149" spans="1:7" ht="25.5" x14ac:dyDescent="0.2">
      <c r="A149" s="137" t="s">
        <v>330</v>
      </c>
      <c r="B149" s="138" t="s">
        <v>302</v>
      </c>
      <c r="C149" s="135">
        <v>1</v>
      </c>
      <c r="D149" s="136" t="s">
        <v>58</v>
      </c>
      <c r="E149" s="128"/>
      <c r="F149" s="128"/>
      <c r="G149" s="132">
        <f t="shared" si="14"/>
        <v>0</v>
      </c>
    </row>
    <row r="150" spans="1:7" x14ac:dyDescent="0.2">
      <c r="A150" s="137" t="s">
        <v>331</v>
      </c>
      <c r="B150" s="138" t="s">
        <v>303</v>
      </c>
      <c r="C150" s="135">
        <v>6</v>
      </c>
      <c r="D150" s="136" t="s">
        <v>66</v>
      </c>
      <c r="E150" s="147"/>
      <c r="F150" s="148"/>
      <c r="G150" s="132">
        <f t="shared" si="14"/>
        <v>0</v>
      </c>
    </row>
    <row r="151" spans="1:7" x14ac:dyDescent="0.2">
      <c r="A151" s="137" t="s">
        <v>332</v>
      </c>
      <c r="B151" s="138" t="s">
        <v>304</v>
      </c>
      <c r="C151" s="135">
        <v>2</v>
      </c>
      <c r="D151" s="136" t="s">
        <v>58</v>
      </c>
      <c r="E151" s="128"/>
      <c r="F151" s="128"/>
      <c r="G151" s="132">
        <f t="shared" si="14"/>
        <v>0</v>
      </c>
    </row>
    <row r="152" spans="1:7" x14ac:dyDescent="0.2">
      <c r="A152" s="137" t="s">
        <v>333</v>
      </c>
      <c r="B152" s="138" t="s">
        <v>305</v>
      </c>
      <c r="C152" s="135">
        <v>2</v>
      </c>
      <c r="D152" s="136" t="s">
        <v>58</v>
      </c>
      <c r="E152" s="147"/>
      <c r="F152" s="148"/>
      <c r="G152" s="132">
        <f t="shared" si="14"/>
        <v>0</v>
      </c>
    </row>
    <row r="153" spans="1:7" ht="25.5" x14ac:dyDescent="0.2">
      <c r="A153" s="137" t="s">
        <v>334</v>
      </c>
      <c r="B153" s="138" t="s">
        <v>306</v>
      </c>
      <c r="C153" s="135">
        <v>3</v>
      </c>
      <c r="D153" s="136" t="s">
        <v>277</v>
      </c>
      <c r="E153" s="147"/>
      <c r="F153" s="148"/>
      <c r="G153" s="132">
        <f t="shared" si="14"/>
        <v>0</v>
      </c>
    </row>
    <row r="154" spans="1:7" ht="38.25" x14ac:dyDescent="0.2">
      <c r="A154" s="137" t="s">
        <v>335</v>
      </c>
      <c r="B154" s="138" t="s">
        <v>307</v>
      </c>
      <c r="C154" s="135">
        <v>1</v>
      </c>
      <c r="D154" s="136" t="s">
        <v>277</v>
      </c>
      <c r="E154" s="169"/>
      <c r="F154" s="170"/>
      <c r="G154" s="132">
        <f t="shared" si="14"/>
        <v>0</v>
      </c>
    </row>
    <row r="155" spans="1:7" ht="25.5" x14ac:dyDescent="0.2">
      <c r="A155" s="137" t="s">
        <v>336</v>
      </c>
      <c r="B155" s="138" t="s">
        <v>308</v>
      </c>
      <c r="C155" s="135">
        <v>1</v>
      </c>
      <c r="D155" s="136" t="s">
        <v>58</v>
      </c>
      <c r="E155" s="147"/>
      <c r="F155" s="148"/>
      <c r="G155" s="132">
        <f t="shared" si="14"/>
        <v>0</v>
      </c>
    </row>
    <row r="156" spans="1:7" ht="25.5" x14ac:dyDescent="0.2">
      <c r="A156" s="137" t="s">
        <v>337</v>
      </c>
      <c r="B156" s="138" t="s">
        <v>309</v>
      </c>
      <c r="C156" s="135">
        <v>2</v>
      </c>
      <c r="D156" s="136" t="s">
        <v>58</v>
      </c>
      <c r="E156" s="147"/>
      <c r="F156" s="148"/>
      <c r="G156" s="132">
        <f t="shared" si="14"/>
        <v>0</v>
      </c>
    </row>
    <row r="157" spans="1:7" x14ac:dyDescent="0.2">
      <c r="A157" s="137" t="s">
        <v>338</v>
      </c>
      <c r="B157" s="138" t="s">
        <v>310</v>
      </c>
      <c r="C157" s="135">
        <v>2</v>
      </c>
      <c r="D157" s="136" t="s">
        <v>58</v>
      </c>
      <c r="E157" s="147"/>
      <c r="F157" s="148"/>
      <c r="G157" s="132">
        <f t="shared" si="14"/>
        <v>0</v>
      </c>
    </row>
    <row r="158" spans="1:7" x14ac:dyDescent="0.2">
      <c r="A158" s="137" t="s">
        <v>339</v>
      </c>
      <c r="B158" s="138" t="s">
        <v>311</v>
      </c>
      <c r="C158" s="135">
        <v>4</v>
      </c>
      <c r="D158" s="136" t="s">
        <v>58</v>
      </c>
      <c r="E158" s="147"/>
      <c r="F158" s="148"/>
      <c r="G158" s="132">
        <f t="shared" si="14"/>
        <v>0</v>
      </c>
    </row>
    <row r="159" spans="1:7" x14ac:dyDescent="0.2">
      <c r="A159" s="137" t="s">
        <v>340</v>
      </c>
      <c r="B159" s="138" t="s">
        <v>312</v>
      </c>
      <c r="C159" s="135">
        <v>6</v>
      </c>
      <c r="D159" s="136" t="s">
        <v>66</v>
      </c>
      <c r="E159" s="147"/>
      <c r="F159" s="148"/>
      <c r="G159" s="132">
        <f>TRUNC((SUMPRODUCT(E159:F159)*C159),2)</f>
        <v>0</v>
      </c>
    </row>
    <row r="160" spans="1:7" ht="25.5" x14ac:dyDescent="0.2">
      <c r="A160" s="137" t="s">
        <v>341</v>
      </c>
      <c r="B160" s="138" t="s">
        <v>313</v>
      </c>
      <c r="C160" s="135">
        <v>2</v>
      </c>
      <c r="D160" s="136" t="s">
        <v>58</v>
      </c>
      <c r="E160" s="147"/>
      <c r="F160" s="148"/>
      <c r="G160" s="132">
        <f t="shared" ref="G160:G164" si="15">TRUNC((SUMPRODUCT(E160:F160)*C160),2)</f>
        <v>0</v>
      </c>
    </row>
    <row r="161" spans="1:7" x14ac:dyDescent="0.2">
      <c r="A161" s="137" t="s">
        <v>342</v>
      </c>
      <c r="B161" s="138" t="s">
        <v>314</v>
      </c>
      <c r="C161" s="133">
        <v>1</v>
      </c>
      <c r="D161" s="134" t="s">
        <v>58</v>
      </c>
      <c r="E161" s="147"/>
      <c r="F161" s="148"/>
      <c r="G161" s="132">
        <f t="shared" si="15"/>
        <v>0</v>
      </c>
    </row>
    <row r="162" spans="1:7" ht="25.5" x14ac:dyDescent="0.2">
      <c r="A162" s="137" t="s">
        <v>343</v>
      </c>
      <c r="B162" s="138" t="s">
        <v>315</v>
      </c>
      <c r="C162" s="133">
        <v>1</v>
      </c>
      <c r="D162" s="134" t="s">
        <v>58</v>
      </c>
      <c r="E162" s="147"/>
      <c r="F162" s="148"/>
      <c r="G162" s="132">
        <f t="shared" si="15"/>
        <v>0</v>
      </c>
    </row>
    <row r="163" spans="1:7" x14ac:dyDescent="0.2">
      <c r="A163" s="137" t="s">
        <v>344</v>
      </c>
      <c r="B163" s="138" t="s">
        <v>316</v>
      </c>
      <c r="C163" s="133">
        <v>1</v>
      </c>
      <c r="D163" s="134" t="s">
        <v>58</v>
      </c>
      <c r="E163" s="147"/>
      <c r="F163" s="148"/>
      <c r="G163" s="132">
        <f t="shared" si="15"/>
        <v>0</v>
      </c>
    </row>
    <row r="164" spans="1:7" ht="38.25" x14ac:dyDescent="0.2">
      <c r="A164" s="137" t="s">
        <v>345</v>
      </c>
      <c r="B164" s="138" t="s">
        <v>317</v>
      </c>
      <c r="C164" s="133">
        <v>1</v>
      </c>
      <c r="D164" s="134" t="s">
        <v>276</v>
      </c>
      <c r="E164" s="74" t="s">
        <v>61</v>
      </c>
      <c r="F164" s="148"/>
      <c r="G164" s="132">
        <f t="shared" si="15"/>
        <v>0</v>
      </c>
    </row>
    <row r="165" spans="1:7" ht="25.5" x14ac:dyDescent="0.2">
      <c r="A165" s="137" t="s">
        <v>346</v>
      </c>
      <c r="B165" s="138" t="s">
        <v>318</v>
      </c>
      <c r="C165" s="135">
        <v>60</v>
      </c>
      <c r="D165" s="136" t="s">
        <v>66</v>
      </c>
      <c r="E165" s="74" t="s">
        <v>61</v>
      </c>
      <c r="F165" s="148"/>
      <c r="G165" s="132">
        <f>TRUNC((SUMPRODUCT(E165:F165)*C165),2)</f>
        <v>0</v>
      </c>
    </row>
    <row r="166" spans="1:7" x14ac:dyDescent="0.2">
      <c r="A166" s="137" t="s">
        <v>347</v>
      </c>
      <c r="B166" s="138" t="s">
        <v>319</v>
      </c>
      <c r="C166" s="135">
        <v>620</v>
      </c>
      <c r="D166" s="136" t="s">
        <v>66</v>
      </c>
      <c r="E166" s="147"/>
      <c r="F166" s="147"/>
      <c r="G166" s="132">
        <f t="shared" ref="G166:G171" si="16">TRUNC((SUMPRODUCT(E166:F166)*C166),2)</f>
        <v>0</v>
      </c>
    </row>
    <row r="167" spans="1:7" ht="25.5" x14ac:dyDescent="0.2">
      <c r="A167" s="137" t="s">
        <v>348</v>
      </c>
      <c r="B167" s="138" t="s">
        <v>320</v>
      </c>
      <c r="C167" s="135">
        <v>10</v>
      </c>
      <c r="D167" s="136" t="s">
        <v>66</v>
      </c>
      <c r="E167" s="147"/>
      <c r="F167" s="148"/>
      <c r="G167" s="132">
        <f t="shared" si="16"/>
        <v>0</v>
      </c>
    </row>
    <row r="168" spans="1:7" ht="25.5" x14ac:dyDescent="0.2">
      <c r="A168" s="137" t="s">
        <v>349</v>
      </c>
      <c r="B168" s="138" t="s">
        <v>321</v>
      </c>
      <c r="C168" s="135">
        <v>2</v>
      </c>
      <c r="D168" s="136" t="s">
        <v>58</v>
      </c>
      <c r="E168" s="147"/>
      <c r="F168" s="148"/>
      <c r="G168" s="132">
        <f t="shared" si="16"/>
        <v>0</v>
      </c>
    </row>
    <row r="169" spans="1:7" x14ac:dyDescent="0.2">
      <c r="A169" s="137" t="s">
        <v>350</v>
      </c>
      <c r="B169" s="138" t="s">
        <v>322</v>
      </c>
      <c r="C169" s="135">
        <v>4</v>
      </c>
      <c r="D169" s="136" t="s">
        <v>58</v>
      </c>
      <c r="E169" s="128"/>
      <c r="F169" s="128"/>
      <c r="G169" s="132">
        <f t="shared" si="16"/>
        <v>0</v>
      </c>
    </row>
    <row r="170" spans="1:7" ht="25.5" x14ac:dyDescent="0.2">
      <c r="A170" s="137" t="s">
        <v>351</v>
      </c>
      <c r="B170" s="138" t="s">
        <v>323</v>
      </c>
      <c r="C170" s="135">
        <v>1</v>
      </c>
      <c r="D170" s="136" t="s">
        <v>58</v>
      </c>
      <c r="E170" s="128"/>
      <c r="F170" s="128"/>
      <c r="G170" s="132">
        <f t="shared" si="16"/>
        <v>0</v>
      </c>
    </row>
    <row r="171" spans="1:7" ht="25.5" x14ac:dyDescent="0.2">
      <c r="A171" s="137" t="s">
        <v>352</v>
      </c>
      <c r="B171" s="138" t="s">
        <v>324</v>
      </c>
      <c r="C171" s="135">
        <v>1</v>
      </c>
      <c r="D171" s="136" t="s">
        <v>58</v>
      </c>
      <c r="E171" s="128"/>
      <c r="F171" s="128"/>
      <c r="G171" s="132">
        <f t="shared" si="16"/>
        <v>0</v>
      </c>
    </row>
    <row r="172" spans="1:7" x14ac:dyDescent="0.2">
      <c r="A172" s="130" t="s">
        <v>83</v>
      </c>
      <c r="B172" s="138" t="s">
        <v>369</v>
      </c>
      <c r="C172" s="135"/>
      <c r="D172" s="136"/>
      <c r="E172" s="146"/>
      <c r="F172" s="146"/>
      <c r="G172" s="132"/>
    </row>
    <row r="173" spans="1:7" ht="25.5" x14ac:dyDescent="0.2">
      <c r="A173" s="130" t="s">
        <v>370</v>
      </c>
      <c r="B173" s="138" t="s">
        <v>353</v>
      </c>
      <c r="C173" s="135">
        <v>1</v>
      </c>
      <c r="D173" s="136" t="s">
        <v>58</v>
      </c>
      <c r="E173" s="169"/>
      <c r="F173" s="170"/>
      <c r="G173" s="132">
        <f t="shared" ref="G173:G178" si="17">TRUNC((SUMPRODUCT(E173:F173)*C173),2)</f>
        <v>0</v>
      </c>
    </row>
    <row r="174" spans="1:7" ht="25.5" x14ac:dyDescent="0.2">
      <c r="A174" s="130" t="s">
        <v>371</v>
      </c>
      <c r="B174" s="138" t="s">
        <v>354</v>
      </c>
      <c r="C174" s="135">
        <v>6</v>
      </c>
      <c r="D174" s="134" t="s">
        <v>66</v>
      </c>
      <c r="E174" s="169"/>
      <c r="F174" s="170"/>
      <c r="G174" s="132">
        <f t="shared" si="17"/>
        <v>0</v>
      </c>
    </row>
    <row r="175" spans="1:7" ht="51" x14ac:dyDescent="0.2">
      <c r="A175" s="130" t="s">
        <v>372</v>
      </c>
      <c r="B175" s="138" t="s">
        <v>355</v>
      </c>
      <c r="C175" s="135">
        <v>1</v>
      </c>
      <c r="D175" s="134" t="s">
        <v>58</v>
      </c>
      <c r="E175" s="169"/>
      <c r="F175" s="170"/>
      <c r="G175" s="132">
        <f t="shared" si="17"/>
        <v>0</v>
      </c>
    </row>
    <row r="176" spans="1:7" x14ac:dyDescent="0.2">
      <c r="A176" s="130" t="s">
        <v>373</v>
      </c>
      <c r="B176" s="138" t="s">
        <v>356</v>
      </c>
      <c r="C176" s="135">
        <v>66</v>
      </c>
      <c r="D176" s="136" t="s">
        <v>66</v>
      </c>
      <c r="E176" s="128"/>
      <c r="F176" s="128"/>
      <c r="G176" s="132">
        <f t="shared" si="17"/>
        <v>0</v>
      </c>
    </row>
    <row r="177" spans="1:7" ht="51" x14ac:dyDescent="0.2">
      <c r="A177" s="130" t="s">
        <v>374</v>
      </c>
      <c r="B177" s="131" t="s">
        <v>357</v>
      </c>
      <c r="C177" s="133">
        <v>2</v>
      </c>
      <c r="D177" s="134" t="s">
        <v>58</v>
      </c>
      <c r="E177" s="147"/>
      <c r="F177" s="148"/>
      <c r="G177" s="132">
        <f t="shared" si="17"/>
        <v>0</v>
      </c>
    </row>
    <row r="178" spans="1:7" x14ac:dyDescent="0.2">
      <c r="A178" s="130" t="s">
        <v>375</v>
      </c>
      <c r="B178" s="131" t="s">
        <v>319</v>
      </c>
      <c r="C178" s="135">
        <v>90</v>
      </c>
      <c r="D178" s="136" t="s">
        <v>66</v>
      </c>
      <c r="E178" s="147"/>
      <c r="F178" s="147"/>
      <c r="G178" s="132">
        <f t="shared" si="17"/>
        <v>0</v>
      </c>
    </row>
    <row r="179" spans="1:7" x14ac:dyDescent="0.2">
      <c r="A179" s="137" t="s">
        <v>84</v>
      </c>
      <c r="B179" s="131" t="s">
        <v>376</v>
      </c>
      <c r="C179" s="135"/>
      <c r="D179" s="136"/>
      <c r="E179" s="146"/>
      <c r="F179" s="146"/>
      <c r="G179" s="132"/>
    </row>
    <row r="180" spans="1:7" ht="25.5" x14ac:dyDescent="0.2">
      <c r="A180" s="137" t="s">
        <v>377</v>
      </c>
      <c r="B180" s="131" t="s">
        <v>353</v>
      </c>
      <c r="C180" s="135">
        <v>1</v>
      </c>
      <c r="D180" s="136" t="s">
        <v>58</v>
      </c>
      <c r="E180" s="169"/>
      <c r="F180" s="170"/>
      <c r="G180" s="132">
        <f t="shared" ref="G180:G182" si="18">TRUNC((SUMPRODUCT(E180:F180)*C180),2)</f>
        <v>0</v>
      </c>
    </row>
    <row r="181" spans="1:7" ht="25.5" x14ac:dyDescent="0.2">
      <c r="A181" s="137" t="s">
        <v>378</v>
      </c>
      <c r="B181" s="138" t="s">
        <v>354</v>
      </c>
      <c r="C181" s="133">
        <v>6</v>
      </c>
      <c r="D181" s="134" t="s">
        <v>66</v>
      </c>
      <c r="E181" s="169"/>
      <c r="F181" s="170"/>
      <c r="G181" s="132">
        <f t="shared" si="18"/>
        <v>0</v>
      </c>
    </row>
    <row r="182" spans="1:7" ht="51" x14ac:dyDescent="0.2">
      <c r="A182" s="137" t="s">
        <v>379</v>
      </c>
      <c r="B182" s="131" t="s">
        <v>358</v>
      </c>
      <c r="C182" s="135">
        <v>1</v>
      </c>
      <c r="D182" s="136" t="s">
        <v>58</v>
      </c>
      <c r="E182" s="169"/>
      <c r="F182" s="170"/>
      <c r="G182" s="132">
        <f t="shared" si="18"/>
        <v>0</v>
      </c>
    </row>
    <row r="183" spans="1:7" x14ac:dyDescent="0.2">
      <c r="A183" s="137" t="s">
        <v>380</v>
      </c>
      <c r="B183" s="131" t="s">
        <v>299</v>
      </c>
      <c r="C183" s="135"/>
      <c r="D183" s="136"/>
      <c r="E183" s="145"/>
      <c r="F183" s="145"/>
      <c r="G183" s="132"/>
    </row>
    <row r="184" spans="1:7" x14ac:dyDescent="0.2">
      <c r="A184" s="137" t="s">
        <v>381</v>
      </c>
      <c r="B184" s="131" t="s">
        <v>300</v>
      </c>
      <c r="C184" s="135">
        <v>36</v>
      </c>
      <c r="D184" s="136" t="s">
        <v>66</v>
      </c>
      <c r="E184" s="128"/>
      <c r="F184" s="128"/>
      <c r="G184" s="132">
        <f t="shared" ref="G184:G201" si="19">TRUNC((SUMPRODUCT(E184:F184)*C184),2)</f>
        <v>0</v>
      </c>
    </row>
    <row r="185" spans="1:7" x14ac:dyDescent="0.2">
      <c r="A185" s="137" t="s">
        <v>382</v>
      </c>
      <c r="B185" s="138" t="s">
        <v>301</v>
      </c>
      <c r="C185" s="135">
        <v>75</v>
      </c>
      <c r="D185" s="134" t="s">
        <v>66</v>
      </c>
      <c r="E185" s="128"/>
      <c r="F185" s="128"/>
      <c r="G185" s="132">
        <f t="shared" si="19"/>
        <v>0</v>
      </c>
    </row>
    <row r="186" spans="1:7" ht="25.5" x14ac:dyDescent="0.2">
      <c r="A186" s="137" t="s">
        <v>383</v>
      </c>
      <c r="B186" s="138" t="s">
        <v>359</v>
      </c>
      <c r="C186" s="135">
        <v>3</v>
      </c>
      <c r="D186" s="134" t="s">
        <v>66</v>
      </c>
      <c r="E186" s="128"/>
      <c r="F186" s="128"/>
      <c r="G186" s="132">
        <f t="shared" si="19"/>
        <v>0</v>
      </c>
    </row>
    <row r="187" spans="1:7" x14ac:dyDescent="0.2">
      <c r="A187" s="137" t="s">
        <v>384</v>
      </c>
      <c r="B187" s="138" t="s">
        <v>360</v>
      </c>
      <c r="C187" s="135">
        <v>2</v>
      </c>
      <c r="D187" s="134" t="s">
        <v>277</v>
      </c>
      <c r="E187" s="128"/>
      <c r="F187" s="128"/>
      <c r="G187" s="132">
        <f t="shared" si="19"/>
        <v>0</v>
      </c>
    </row>
    <row r="188" spans="1:7" ht="25.5" x14ac:dyDescent="0.2">
      <c r="A188" s="137" t="s">
        <v>385</v>
      </c>
      <c r="B188" s="138" t="s">
        <v>361</v>
      </c>
      <c r="C188" s="135">
        <v>4</v>
      </c>
      <c r="D188" s="134" t="s">
        <v>277</v>
      </c>
      <c r="E188" s="128"/>
      <c r="F188" s="128"/>
      <c r="G188" s="132">
        <f t="shared" si="19"/>
        <v>0</v>
      </c>
    </row>
    <row r="189" spans="1:7" ht="51" x14ac:dyDescent="0.2">
      <c r="A189" s="137" t="s">
        <v>386</v>
      </c>
      <c r="B189" s="138" t="s">
        <v>362</v>
      </c>
      <c r="C189" s="135">
        <v>4</v>
      </c>
      <c r="D189" s="136" t="s">
        <v>58</v>
      </c>
      <c r="E189" s="128"/>
      <c r="F189" s="128"/>
      <c r="G189" s="132">
        <f t="shared" si="19"/>
        <v>0</v>
      </c>
    </row>
    <row r="190" spans="1:7" ht="25.5" x14ac:dyDescent="0.2">
      <c r="A190" s="137" t="s">
        <v>387</v>
      </c>
      <c r="B190" s="138" t="s">
        <v>363</v>
      </c>
      <c r="C190" s="135">
        <v>1</v>
      </c>
      <c r="D190" s="136" t="s">
        <v>58</v>
      </c>
      <c r="E190" s="128"/>
      <c r="F190" s="128"/>
      <c r="G190" s="132">
        <f t="shared" si="19"/>
        <v>0</v>
      </c>
    </row>
    <row r="191" spans="1:7" ht="25.5" x14ac:dyDescent="0.2">
      <c r="A191" s="137" t="s">
        <v>388</v>
      </c>
      <c r="B191" s="138" t="s">
        <v>364</v>
      </c>
      <c r="C191" s="135">
        <v>6</v>
      </c>
      <c r="D191" s="136" t="s">
        <v>66</v>
      </c>
      <c r="E191" s="147"/>
      <c r="F191" s="148"/>
      <c r="G191" s="132">
        <f t="shared" si="19"/>
        <v>0</v>
      </c>
    </row>
    <row r="192" spans="1:7" x14ac:dyDescent="0.2">
      <c r="A192" s="137" t="s">
        <v>389</v>
      </c>
      <c r="B192" s="138" t="s">
        <v>304</v>
      </c>
      <c r="C192" s="135">
        <v>2</v>
      </c>
      <c r="D192" s="136" t="s">
        <v>58</v>
      </c>
      <c r="E192" s="128"/>
      <c r="F192" s="128"/>
      <c r="G192" s="132">
        <f t="shared" si="19"/>
        <v>0</v>
      </c>
    </row>
    <row r="193" spans="1:7" x14ac:dyDescent="0.2">
      <c r="A193" s="137" t="s">
        <v>390</v>
      </c>
      <c r="B193" s="138" t="s">
        <v>305</v>
      </c>
      <c r="C193" s="135">
        <v>2</v>
      </c>
      <c r="D193" s="136" t="s">
        <v>58</v>
      </c>
      <c r="E193" s="147"/>
      <c r="F193" s="148"/>
      <c r="G193" s="132">
        <f t="shared" si="19"/>
        <v>0</v>
      </c>
    </row>
    <row r="194" spans="1:7" ht="25.5" x14ac:dyDescent="0.2">
      <c r="A194" s="137" t="s">
        <v>391</v>
      </c>
      <c r="B194" s="138" t="s">
        <v>365</v>
      </c>
      <c r="C194" s="135">
        <v>1</v>
      </c>
      <c r="D194" s="136" t="s">
        <v>58</v>
      </c>
      <c r="E194" s="147"/>
      <c r="F194" s="148"/>
      <c r="G194" s="132">
        <f t="shared" si="19"/>
        <v>0</v>
      </c>
    </row>
    <row r="195" spans="1:7" ht="25.5" x14ac:dyDescent="0.2">
      <c r="A195" s="137" t="s">
        <v>392</v>
      </c>
      <c r="B195" s="138" t="s">
        <v>366</v>
      </c>
      <c r="C195" s="135">
        <v>6</v>
      </c>
      <c r="D195" s="136" t="s">
        <v>66</v>
      </c>
      <c r="E195" s="147"/>
      <c r="F195" s="148"/>
      <c r="G195" s="132">
        <f t="shared" si="19"/>
        <v>0</v>
      </c>
    </row>
    <row r="196" spans="1:7" ht="38.25" x14ac:dyDescent="0.2">
      <c r="A196" s="137" t="s">
        <v>393</v>
      </c>
      <c r="B196" s="138" t="s">
        <v>367</v>
      </c>
      <c r="C196" s="135">
        <v>2</v>
      </c>
      <c r="D196" s="136" t="s">
        <v>58</v>
      </c>
      <c r="E196" s="147"/>
      <c r="F196" s="148"/>
      <c r="G196" s="132">
        <f t="shared" si="19"/>
        <v>0</v>
      </c>
    </row>
    <row r="197" spans="1:7" x14ac:dyDescent="0.2">
      <c r="A197" s="137" t="s">
        <v>394</v>
      </c>
      <c r="B197" s="138" t="s">
        <v>368</v>
      </c>
      <c r="C197" s="135">
        <v>1</v>
      </c>
      <c r="D197" s="136" t="s">
        <v>58</v>
      </c>
      <c r="E197" s="147"/>
      <c r="F197" s="148"/>
      <c r="G197" s="132">
        <f t="shared" si="19"/>
        <v>0</v>
      </c>
    </row>
    <row r="198" spans="1:7" x14ac:dyDescent="0.2">
      <c r="A198" s="137" t="s">
        <v>395</v>
      </c>
      <c r="B198" s="138" t="s">
        <v>319</v>
      </c>
      <c r="C198" s="135">
        <v>170</v>
      </c>
      <c r="D198" s="136" t="s">
        <v>66</v>
      </c>
      <c r="E198" s="147"/>
      <c r="F198" s="147"/>
      <c r="G198" s="132">
        <f t="shared" si="19"/>
        <v>0</v>
      </c>
    </row>
    <row r="199" spans="1:7" ht="38.25" x14ac:dyDescent="0.2">
      <c r="A199" s="137" t="s">
        <v>396</v>
      </c>
      <c r="B199" s="138" t="s">
        <v>307</v>
      </c>
      <c r="C199" s="135">
        <v>1</v>
      </c>
      <c r="D199" s="136" t="s">
        <v>277</v>
      </c>
      <c r="E199" s="169"/>
      <c r="F199" s="170"/>
      <c r="G199" s="132">
        <f t="shared" si="19"/>
        <v>0</v>
      </c>
    </row>
    <row r="200" spans="1:7" ht="25.5" x14ac:dyDescent="0.2">
      <c r="A200" s="137" t="s">
        <v>397</v>
      </c>
      <c r="B200" s="138" t="s">
        <v>308</v>
      </c>
      <c r="C200" s="135">
        <v>1</v>
      </c>
      <c r="D200" s="136" t="s">
        <v>58</v>
      </c>
      <c r="E200" s="147"/>
      <c r="F200" s="148"/>
      <c r="G200" s="132">
        <f t="shared" si="19"/>
        <v>0</v>
      </c>
    </row>
    <row r="201" spans="1:7" ht="25.5" x14ac:dyDescent="0.2">
      <c r="A201" s="137" t="s">
        <v>398</v>
      </c>
      <c r="B201" s="138" t="s">
        <v>315</v>
      </c>
      <c r="C201" s="135">
        <v>1</v>
      </c>
      <c r="D201" s="136" t="s">
        <v>58</v>
      </c>
      <c r="E201" s="147"/>
      <c r="F201" s="148"/>
      <c r="G201" s="132">
        <f t="shared" si="19"/>
        <v>0</v>
      </c>
    </row>
    <row r="202" spans="1:7" x14ac:dyDescent="0.2">
      <c r="A202" s="137" t="s">
        <v>85</v>
      </c>
      <c r="B202" s="138" t="s">
        <v>410</v>
      </c>
      <c r="C202" s="135"/>
      <c r="D202" s="136"/>
      <c r="E202" s="146"/>
      <c r="F202" s="146"/>
      <c r="G202" s="132"/>
    </row>
    <row r="203" spans="1:7" ht="25.5" x14ac:dyDescent="0.2">
      <c r="A203" s="137" t="s">
        <v>411</v>
      </c>
      <c r="B203" s="138" t="s">
        <v>353</v>
      </c>
      <c r="C203" s="135">
        <v>1</v>
      </c>
      <c r="D203" s="136" t="s">
        <v>58</v>
      </c>
      <c r="E203" s="169"/>
      <c r="F203" s="170"/>
      <c r="G203" s="132">
        <f t="shared" ref="G203:G222" si="20">TRUNC((SUMPRODUCT(E203:F203)*C203),2)</f>
        <v>0</v>
      </c>
    </row>
    <row r="204" spans="1:7" ht="25.5" x14ac:dyDescent="0.2">
      <c r="A204" s="137" t="s">
        <v>412</v>
      </c>
      <c r="B204" s="138" t="s">
        <v>354</v>
      </c>
      <c r="C204" s="135">
        <v>6</v>
      </c>
      <c r="D204" s="136" t="s">
        <v>66</v>
      </c>
      <c r="E204" s="169"/>
      <c r="F204" s="170"/>
      <c r="G204" s="132">
        <f t="shared" si="20"/>
        <v>0</v>
      </c>
    </row>
    <row r="205" spans="1:7" ht="51" x14ac:dyDescent="0.2">
      <c r="A205" s="137" t="s">
        <v>413</v>
      </c>
      <c r="B205" s="138" t="s">
        <v>358</v>
      </c>
      <c r="C205" s="135">
        <v>1</v>
      </c>
      <c r="D205" s="136" t="s">
        <v>58</v>
      </c>
      <c r="E205" s="169"/>
      <c r="F205" s="170"/>
      <c r="G205" s="132">
        <f t="shared" si="20"/>
        <v>0</v>
      </c>
    </row>
    <row r="206" spans="1:7" x14ac:dyDescent="0.2">
      <c r="A206" s="137" t="s">
        <v>414</v>
      </c>
      <c r="B206" s="138" t="s">
        <v>399</v>
      </c>
      <c r="C206" s="135">
        <v>30</v>
      </c>
      <c r="D206" s="136" t="s">
        <v>66</v>
      </c>
      <c r="E206" s="128"/>
      <c r="F206" s="128"/>
      <c r="G206" s="132">
        <f t="shared" si="20"/>
        <v>0</v>
      </c>
    </row>
    <row r="207" spans="1:7" ht="25.5" x14ac:dyDescent="0.2">
      <c r="A207" s="137" t="s">
        <v>415</v>
      </c>
      <c r="B207" s="138" t="s">
        <v>359</v>
      </c>
      <c r="C207" s="135">
        <v>6</v>
      </c>
      <c r="D207" s="136" t="s">
        <v>66</v>
      </c>
      <c r="E207" s="128"/>
      <c r="F207" s="128"/>
      <c r="G207" s="132">
        <f t="shared" si="20"/>
        <v>0</v>
      </c>
    </row>
    <row r="208" spans="1:7" x14ac:dyDescent="0.2">
      <c r="A208" s="137" t="s">
        <v>416</v>
      </c>
      <c r="B208" s="138" t="s">
        <v>360</v>
      </c>
      <c r="C208" s="135">
        <v>2</v>
      </c>
      <c r="D208" s="136" t="s">
        <v>277</v>
      </c>
      <c r="E208" s="128"/>
      <c r="F208" s="128"/>
      <c r="G208" s="132">
        <f t="shared" si="20"/>
        <v>0</v>
      </c>
    </row>
    <row r="209" spans="1:7" ht="25.5" x14ac:dyDescent="0.2">
      <c r="A209" s="137" t="s">
        <v>417</v>
      </c>
      <c r="B209" s="138" t="s">
        <v>361</v>
      </c>
      <c r="C209" s="135">
        <v>4</v>
      </c>
      <c r="D209" s="136" t="s">
        <v>277</v>
      </c>
      <c r="E209" s="128"/>
      <c r="F209" s="128"/>
      <c r="G209" s="132">
        <f t="shared" si="20"/>
        <v>0</v>
      </c>
    </row>
    <row r="210" spans="1:7" ht="51" x14ac:dyDescent="0.2">
      <c r="A210" s="137" t="s">
        <v>418</v>
      </c>
      <c r="B210" s="138" t="s">
        <v>362</v>
      </c>
      <c r="C210" s="135">
        <v>4</v>
      </c>
      <c r="D210" s="136" t="s">
        <v>58</v>
      </c>
      <c r="E210" s="128"/>
      <c r="F210" s="128"/>
      <c r="G210" s="132">
        <f t="shared" si="20"/>
        <v>0</v>
      </c>
    </row>
    <row r="211" spans="1:7" ht="25.5" x14ac:dyDescent="0.2">
      <c r="A211" s="137" t="s">
        <v>419</v>
      </c>
      <c r="B211" s="138" t="s">
        <v>400</v>
      </c>
      <c r="C211" s="135">
        <v>6</v>
      </c>
      <c r="D211" s="136" t="s">
        <v>66</v>
      </c>
      <c r="E211" s="147"/>
      <c r="F211" s="148"/>
      <c r="G211" s="132">
        <f t="shared" si="20"/>
        <v>0</v>
      </c>
    </row>
    <row r="212" spans="1:7" ht="25.5" x14ac:dyDescent="0.2">
      <c r="A212" s="137" t="s">
        <v>420</v>
      </c>
      <c r="B212" s="138" t="s">
        <v>401</v>
      </c>
      <c r="C212" s="135">
        <v>1</v>
      </c>
      <c r="D212" s="136" t="s">
        <v>58</v>
      </c>
      <c r="E212" s="147"/>
      <c r="F212" s="148"/>
      <c r="G212" s="132">
        <f t="shared" si="20"/>
        <v>0</v>
      </c>
    </row>
    <row r="213" spans="1:7" x14ac:dyDescent="0.2">
      <c r="A213" s="137" t="s">
        <v>421</v>
      </c>
      <c r="B213" s="138" t="s">
        <v>368</v>
      </c>
      <c r="C213" s="135">
        <v>1</v>
      </c>
      <c r="D213" s="136" t="s">
        <v>58</v>
      </c>
      <c r="E213" s="147"/>
      <c r="F213" s="148"/>
      <c r="G213" s="132">
        <f t="shared" si="20"/>
        <v>0</v>
      </c>
    </row>
    <row r="214" spans="1:7" x14ac:dyDescent="0.2">
      <c r="A214" s="137" t="s">
        <v>422</v>
      </c>
      <c r="B214" s="138" t="s">
        <v>319</v>
      </c>
      <c r="C214" s="135">
        <v>120</v>
      </c>
      <c r="D214" s="134" t="s">
        <v>66</v>
      </c>
      <c r="E214" s="147"/>
      <c r="F214" s="147"/>
      <c r="G214" s="132">
        <f t="shared" si="20"/>
        <v>0</v>
      </c>
    </row>
    <row r="215" spans="1:7" ht="25.5" x14ac:dyDescent="0.2">
      <c r="A215" s="137" t="s">
        <v>423</v>
      </c>
      <c r="B215" s="138" t="s">
        <v>402</v>
      </c>
      <c r="C215" s="135">
        <v>1</v>
      </c>
      <c r="D215" s="134" t="s">
        <v>58</v>
      </c>
      <c r="E215" s="147"/>
      <c r="F215" s="148"/>
      <c r="G215" s="132">
        <f t="shared" si="20"/>
        <v>0</v>
      </c>
    </row>
    <row r="216" spans="1:7" ht="25.5" x14ac:dyDescent="0.2">
      <c r="A216" s="137" t="s">
        <v>424</v>
      </c>
      <c r="B216" s="138" t="s">
        <v>403</v>
      </c>
      <c r="C216" s="135">
        <v>1</v>
      </c>
      <c r="D216" s="136" t="s">
        <v>276</v>
      </c>
      <c r="E216" s="74" t="s">
        <v>61</v>
      </c>
      <c r="F216" s="148"/>
      <c r="G216" s="132">
        <f t="shared" si="20"/>
        <v>0</v>
      </c>
    </row>
    <row r="217" spans="1:7" ht="38.25" x14ac:dyDescent="0.2">
      <c r="A217" s="137" t="s">
        <v>425</v>
      </c>
      <c r="B217" s="131" t="s">
        <v>404</v>
      </c>
      <c r="C217" s="133">
        <v>1</v>
      </c>
      <c r="D217" s="134" t="s">
        <v>276</v>
      </c>
      <c r="E217" s="74" t="s">
        <v>61</v>
      </c>
      <c r="F217" s="148"/>
      <c r="G217" s="132">
        <f t="shared" si="20"/>
        <v>0</v>
      </c>
    </row>
    <row r="218" spans="1:7" ht="25.5" x14ac:dyDescent="0.2">
      <c r="A218" s="137" t="s">
        <v>426</v>
      </c>
      <c r="B218" s="131" t="s">
        <v>405</v>
      </c>
      <c r="C218" s="135">
        <v>1</v>
      </c>
      <c r="D218" s="136" t="s">
        <v>276</v>
      </c>
      <c r="E218" s="74" t="s">
        <v>61</v>
      </c>
      <c r="F218" s="148"/>
      <c r="G218" s="132">
        <f t="shared" si="20"/>
        <v>0</v>
      </c>
    </row>
    <row r="219" spans="1:7" x14ac:dyDescent="0.2">
      <c r="A219" s="137" t="s">
        <v>427</v>
      </c>
      <c r="B219" s="131" t="s">
        <v>406</v>
      </c>
      <c r="C219" s="135">
        <v>1</v>
      </c>
      <c r="D219" s="136" t="s">
        <v>58</v>
      </c>
      <c r="E219" s="147"/>
      <c r="F219" s="148"/>
      <c r="G219" s="132">
        <f t="shared" si="20"/>
        <v>0</v>
      </c>
    </row>
    <row r="220" spans="1:7" x14ac:dyDescent="0.2">
      <c r="A220" s="137" t="s">
        <v>428</v>
      </c>
      <c r="B220" s="138" t="s">
        <v>407</v>
      </c>
      <c r="C220" s="133">
        <v>1</v>
      </c>
      <c r="D220" s="134" t="s">
        <v>58</v>
      </c>
      <c r="E220" s="147"/>
      <c r="F220" s="148"/>
      <c r="G220" s="132">
        <f t="shared" si="20"/>
        <v>0</v>
      </c>
    </row>
    <row r="221" spans="1:7" x14ac:dyDescent="0.2">
      <c r="A221" s="137" t="s">
        <v>429</v>
      </c>
      <c r="B221" s="131" t="s">
        <v>408</v>
      </c>
      <c r="C221" s="135">
        <v>3</v>
      </c>
      <c r="D221" s="136" t="s">
        <v>58</v>
      </c>
      <c r="E221" s="147"/>
      <c r="F221" s="148"/>
      <c r="G221" s="132">
        <f t="shared" si="20"/>
        <v>0</v>
      </c>
    </row>
    <row r="222" spans="1:7" x14ac:dyDescent="0.2">
      <c r="A222" s="137" t="s">
        <v>430</v>
      </c>
      <c r="B222" s="131" t="s">
        <v>409</v>
      </c>
      <c r="C222" s="135">
        <v>3</v>
      </c>
      <c r="D222" s="136" t="s">
        <v>58</v>
      </c>
      <c r="E222" s="147"/>
      <c r="F222" s="148"/>
      <c r="G222" s="132">
        <f t="shared" si="20"/>
        <v>0</v>
      </c>
    </row>
    <row r="223" spans="1:7" x14ac:dyDescent="0.2">
      <c r="A223" s="139"/>
      <c r="B223" s="177" t="s">
        <v>431</v>
      </c>
      <c r="C223" s="177"/>
      <c r="D223" s="177"/>
      <c r="E223" s="126">
        <f>SUMPRODUCT(E147:E222,$C147:$C222)</f>
        <v>0</v>
      </c>
      <c r="F223" s="126">
        <f>SUMPRODUCT(F147:F222,$C147:$C222)</f>
        <v>0</v>
      </c>
      <c r="G223" s="142">
        <f>SUM(G147:G222)</f>
        <v>0</v>
      </c>
    </row>
    <row r="224" spans="1:7" x14ac:dyDescent="0.2">
      <c r="A224" s="140" t="s">
        <v>288</v>
      </c>
      <c r="B224" s="141" t="s">
        <v>432</v>
      </c>
      <c r="C224" s="135"/>
      <c r="D224" s="134"/>
      <c r="E224" s="74"/>
      <c r="F224" s="74"/>
      <c r="G224" s="132"/>
    </row>
    <row r="225" spans="1:7" ht="25.5" x14ac:dyDescent="0.2">
      <c r="A225" s="137">
        <v>1</v>
      </c>
      <c r="B225" s="138" t="s">
        <v>433</v>
      </c>
      <c r="C225" s="135">
        <v>40</v>
      </c>
      <c r="D225" s="134" t="s">
        <v>106</v>
      </c>
      <c r="E225" s="74" t="s">
        <v>61</v>
      </c>
      <c r="F225" s="148"/>
      <c r="G225" s="132">
        <f t="shared" ref="G225:G232" si="21">TRUNC((SUMPRODUCT(E225:F225)*C225),2)</f>
        <v>0</v>
      </c>
    </row>
    <row r="226" spans="1:7" x14ac:dyDescent="0.2">
      <c r="A226" s="137">
        <v>2</v>
      </c>
      <c r="B226" s="138" t="s">
        <v>434</v>
      </c>
      <c r="C226" s="135">
        <v>24</v>
      </c>
      <c r="D226" s="134" t="s">
        <v>58</v>
      </c>
      <c r="E226" s="147"/>
      <c r="F226" s="148"/>
      <c r="G226" s="132">
        <f t="shared" si="21"/>
        <v>0</v>
      </c>
    </row>
    <row r="227" spans="1:7" ht="25.5" x14ac:dyDescent="0.2">
      <c r="A227" s="137">
        <v>3</v>
      </c>
      <c r="B227" s="138" t="s">
        <v>470</v>
      </c>
      <c r="C227" s="135">
        <v>20</v>
      </c>
      <c r="D227" s="134" t="s">
        <v>106</v>
      </c>
      <c r="E227" s="74" t="s">
        <v>61</v>
      </c>
      <c r="F227" s="148"/>
      <c r="G227" s="132">
        <f t="shared" si="21"/>
        <v>0</v>
      </c>
    </row>
    <row r="228" spans="1:7" ht="25.5" x14ac:dyDescent="0.2">
      <c r="A228" s="137">
        <v>4</v>
      </c>
      <c r="B228" s="138" t="s">
        <v>471</v>
      </c>
      <c r="C228" s="135">
        <v>30</v>
      </c>
      <c r="D228" s="134" t="s">
        <v>106</v>
      </c>
      <c r="E228" s="74" t="s">
        <v>61</v>
      </c>
      <c r="F228" s="148"/>
      <c r="G228" s="132">
        <f t="shared" si="21"/>
        <v>0</v>
      </c>
    </row>
    <row r="229" spans="1:7" ht="25.5" x14ac:dyDescent="0.2">
      <c r="A229" s="137">
        <v>5</v>
      </c>
      <c r="B229" s="138" t="s">
        <v>472</v>
      </c>
      <c r="C229" s="135">
        <v>20</v>
      </c>
      <c r="D229" s="134" t="s">
        <v>106</v>
      </c>
      <c r="E229" s="74" t="s">
        <v>61</v>
      </c>
      <c r="F229" s="148"/>
      <c r="G229" s="132">
        <f t="shared" si="21"/>
        <v>0</v>
      </c>
    </row>
    <row r="230" spans="1:7" ht="25.5" x14ac:dyDescent="0.2">
      <c r="A230" s="137">
        <v>6</v>
      </c>
      <c r="B230" s="144" t="s">
        <v>473</v>
      </c>
      <c r="C230" s="135">
        <v>60</v>
      </c>
      <c r="D230" s="134" t="s">
        <v>106</v>
      </c>
      <c r="E230" s="74" t="s">
        <v>61</v>
      </c>
      <c r="F230" s="148"/>
      <c r="G230" s="132">
        <f t="shared" si="21"/>
        <v>0</v>
      </c>
    </row>
    <row r="231" spans="1:7" ht="25.5" x14ac:dyDescent="0.2">
      <c r="A231" s="137">
        <v>4</v>
      </c>
      <c r="B231" s="144" t="s">
        <v>474</v>
      </c>
      <c r="C231" s="135">
        <v>30</v>
      </c>
      <c r="D231" s="134" t="s">
        <v>106</v>
      </c>
      <c r="E231" s="74" t="s">
        <v>61</v>
      </c>
      <c r="F231" s="148"/>
      <c r="G231" s="132">
        <f t="shared" si="21"/>
        <v>0</v>
      </c>
    </row>
    <row r="232" spans="1:7" ht="25.5" x14ac:dyDescent="0.2">
      <c r="A232" s="137">
        <v>5</v>
      </c>
      <c r="B232" s="138" t="s">
        <v>435</v>
      </c>
      <c r="C232" s="135">
        <v>10</v>
      </c>
      <c r="D232" s="136" t="s">
        <v>58</v>
      </c>
      <c r="E232" s="74" t="s">
        <v>61</v>
      </c>
      <c r="F232" s="148"/>
      <c r="G232" s="132">
        <f t="shared" si="21"/>
        <v>0</v>
      </c>
    </row>
    <row r="233" spans="1:7" x14ac:dyDescent="0.2">
      <c r="A233" s="139"/>
      <c r="B233" s="177" t="s">
        <v>436</v>
      </c>
      <c r="C233" s="177"/>
      <c r="D233" s="177"/>
      <c r="E233" s="126">
        <f>SUMPRODUCT(E225:E232,$C225:$C232)</f>
        <v>0</v>
      </c>
      <c r="F233" s="126">
        <f>SUMPRODUCT(F225:F232,$C225:$C232)</f>
        <v>0</v>
      </c>
      <c r="G233" s="142">
        <f>SUM(G225:G232)</f>
        <v>0</v>
      </c>
    </row>
    <row r="234" spans="1:7" x14ac:dyDescent="0.2">
      <c r="A234" s="139"/>
      <c r="B234" s="177" t="s">
        <v>503</v>
      </c>
      <c r="C234" s="177"/>
      <c r="D234" s="178"/>
      <c r="E234" s="126">
        <f>SUM(E233,E223,E143)</f>
        <v>0</v>
      </c>
      <c r="F234" s="126">
        <f>SUM(F233,F223,F143)</f>
        <v>0</v>
      </c>
      <c r="G234" s="143">
        <f>SUM(G233,G223,G143)</f>
        <v>0</v>
      </c>
    </row>
    <row r="235" spans="1:7" x14ac:dyDescent="0.2">
      <c r="A235" s="139" t="s">
        <v>441</v>
      </c>
      <c r="B235" s="69" t="s">
        <v>437</v>
      </c>
      <c r="C235" s="133"/>
      <c r="D235" s="149"/>
      <c r="E235" s="74"/>
      <c r="F235" s="74"/>
      <c r="G235" s="132"/>
    </row>
    <row r="236" spans="1:7" ht="25.5" x14ac:dyDescent="0.2">
      <c r="A236" s="140" t="s">
        <v>55</v>
      </c>
      <c r="B236" s="141" t="s">
        <v>445</v>
      </c>
      <c r="C236" s="135"/>
      <c r="D236" s="136"/>
      <c r="E236" s="74"/>
      <c r="F236" s="74"/>
      <c r="G236" s="132"/>
    </row>
    <row r="237" spans="1:7" x14ac:dyDescent="0.2">
      <c r="A237" s="137" t="s">
        <v>14</v>
      </c>
      <c r="B237" s="138" t="s">
        <v>446</v>
      </c>
      <c r="C237" s="135"/>
      <c r="D237" s="136"/>
      <c r="E237" s="74"/>
      <c r="F237" s="74"/>
      <c r="G237" s="132"/>
    </row>
    <row r="238" spans="1:7" ht="25.5" x14ac:dyDescent="0.2">
      <c r="A238" s="137" t="s">
        <v>442</v>
      </c>
      <c r="B238" s="138" t="s">
        <v>438</v>
      </c>
      <c r="C238" s="135">
        <v>5</v>
      </c>
      <c r="D238" s="136" t="s">
        <v>58</v>
      </c>
      <c r="E238" s="147"/>
      <c r="F238" s="147"/>
      <c r="G238" s="132">
        <f t="shared" ref="G238:G245" si="22">TRUNC((SUMPRODUCT(E238:F238)*C238),2)</f>
        <v>0</v>
      </c>
    </row>
    <row r="239" spans="1:7" ht="25.5" x14ac:dyDescent="0.2">
      <c r="A239" s="137" t="s">
        <v>443</v>
      </c>
      <c r="B239" s="138" t="s">
        <v>439</v>
      </c>
      <c r="C239" s="135">
        <v>1</v>
      </c>
      <c r="D239" s="136" t="s">
        <v>58</v>
      </c>
      <c r="E239" s="147"/>
      <c r="F239" s="147"/>
      <c r="G239" s="132">
        <f t="shared" si="22"/>
        <v>0</v>
      </c>
    </row>
    <row r="240" spans="1:7" ht="25.5" x14ac:dyDescent="0.2">
      <c r="A240" s="137" t="s">
        <v>444</v>
      </c>
      <c r="B240" s="138" t="s">
        <v>440</v>
      </c>
      <c r="C240" s="135">
        <v>60</v>
      </c>
      <c r="D240" s="136" t="s">
        <v>66</v>
      </c>
      <c r="E240" s="147"/>
      <c r="F240" s="147"/>
      <c r="G240" s="132">
        <f t="shared" si="22"/>
        <v>0</v>
      </c>
    </row>
    <row r="241" spans="1:7" x14ac:dyDescent="0.2">
      <c r="A241" s="139"/>
      <c r="B241" s="177" t="s">
        <v>447</v>
      </c>
      <c r="C241" s="177"/>
      <c r="D241" s="177"/>
      <c r="E241" s="126">
        <f>SUMPRODUCT(E238:E240,$C238:$C240)</f>
        <v>0</v>
      </c>
      <c r="F241" s="126">
        <f>SUMPRODUCT(F238:F240,$C238:$C240)</f>
        <v>0</v>
      </c>
      <c r="G241" s="142">
        <f>SUM(G238:G240)</f>
        <v>0</v>
      </c>
    </row>
    <row r="242" spans="1:7" x14ac:dyDescent="0.2">
      <c r="A242" s="140" t="s">
        <v>80</v>
      </c>
      <c r="B242" s="141" t="s">
        <v>450</v>
      </c>
      <c r="C242" s="135"/>
      <c r="D242" s="136"/>
      <c r="E242" s="74"/>
      <c r="F242" s="74"/>
      <c r="G242" s="132"/>
    </row>
    <row r="243" spans="1:7" x14ac:dyDescent="0.2">
      <c r="A243" s="137" t="s">
        <v>59</v>
      </c>
      <c r="B243" s="138" t="s">
        <v>451</v>
      </c>
      <c r="C243" s="135"/>
      <c r="D243" s="136"/>
      <c r="E243" s="74"/>
      <c r="F243" s="74"/>
      <c r="G243" s="132"/>
    </row>
    <row r="244" spans="1:7" x14ac:dyDescent="0.2">
      <c r="A244" s="137" t="s">
        <v>326</v>
      </c>
      <c r="B244" s="138" t="s">
        <v>448</v>
      </c>
      <c r="C244" s="135">
        <v>4</v>
      </c>
      <c r="D244" s="136" t="s">
        <v>58</v>
      </c>
      <c r="E244" s="74" t="s">
        <v>61</v>
      </c>
      <c r="F244" s="147"/>
      <c r="G244" s="132">
        <f t="shared" si="22"/>
        <v>0</v>
      </c>
    </row>
    <row r="245" spans="1:7" x14ac:dyDescent="0.2">
      <c r="A245" s="137" t="s">
        <v>330</v>
      </c>
      <c r="B245" s="138" t="s">
        <v>449</v>
      </c>
      <c r="C245" s="135">
        <v>7</v>
      </c>
      <c r="D245" s="136" t="s">
        <v>66</v>
      </c>
      <c r="E245" s="147"/>
      <c r="F245" s="147"/>
      <c r="G245" s="132">
        <f t="shared" si="22"/>
        <v>0</v>
      </c>
    </row>
    <row r="246" spans="1:7" x14ac:dyDescent="0.2">
      <c r="A246" s="139"/>
      <c r="B246" s="177" t="s">
        <v>452</v>
      </c>
      <c r="C246" s="177"/>
      <c r="D246" s="177"/>
      <c r="E246" s="126">
        <f>SUMPRODUCT(E244:E245,$C244:$C245)</f>
        <v>0</v>
      </c>
      <c r="F246" s="126">
        <f>SUMPRODUCT(F244:F245,$C244:$C245)</f>
        <v>0</v>
      </c>
      <c r="G246" s="142">
        <f>SUM(G244:G245)</f>
        <v>0</v>
      </c>
    </row>
    <row r="247" spans="1:7" x14ac:dyDescent="0.2">
      <c r="A247" s="139"/>
      <c r="B247" s="178" t="s">
        <v>453</v>
      </c>
      <c r="C247" s="179"/>
      <c r="D247" s="179"/>
      <c r="E247" s="126">
        <f>SUM(E246,E241)</f>
        <v>0</v>
      </c>
      <c r="F247" s="126">
        <f t="shared" ref="F247:G247" si="23">SUM(F246,F241)</f>
        <v>0</v>
      </c>
      <c r="G247" s="142">
        <f t="shared" si="23"/>
        <v>0</v>
      </c>
    </row>
    <row r="248" spans="1:7" ht="15.75" thickBot="1" x14ac:dyDescent="0.25">
      <c r="A248" s="75"/>
      <c r="B248" s="174" t="s">
        <v>22</v>
      </c>
      <c r="C248" s="175"/>
      <c r="D248" s="175"/>
      <c r="E248" s="76">
        <f>SUM(E247,E234,E125)</f>
        <v>0</v>
      </c>
      <c r="F248" s="76">
        <f t="shared" ref="F248:G248" si="24">SUM(F247,F234,F125)</f>
        <v>0</v>
      </c>
      <c r="G248" s="76">
        <f t="shared" si="24"/>
        <v>0</v>
      </c>
    </row>
    <row r="249" spans="1:7" x14ac:dyDescent="0.2">
      <c r="A249" s="77"/>
      <c r="B249" s="172" t="s">
        <v>73</v>
      </c>
      <c r="C249" s="172"/>
      <c r="D249" s="173"/>
      <c r="E249" s="78" t="s">
        <v>61</v>
      </c>
      <c r="F249" s="79">
        <f>3*(G248*0.01)</f>
        <v>0</v>
      </c>
      <c r="G249" s="80">
        <f>F249</f>
        <v>0</v>
      </c>
    </row>
    <row r="250" spans="1:7" ht="15.75" thickBot="1" x14ac:dyDescent="0.25">
      <c r="A250" s="152"/>
      <c r="B250" s="182" t="s">
        <v>22</v>
      </c>
      <c r="C250" s="182"/>
      <c r="D250" s="183"/>
      <c r="E250" s="81">
        <f>SUM(E248,E249)</f>
        <v>0</v>
      </c>
      <c r="F250" s="81">
        <f t="shared" ref="F250:G250" si="25">SUM(F248,F249)</f>
        <v>0</v>
      </c>
      <c r="G250" s="82">
        <f t="shared" si="25"/>
        <v>0</v>
      </c>
    </row>
    <row r="251" spans="1:7" ht="15.75" thickBot="1" x14ac:dyDescent="0.25">
      <c r="A251" s="83"/>
      <c r="B251" s="171" t="s">
        <v>54</v>
      </c>
      <c r="C251" s="171"/>
      <c r="D251" s="171"/>
      <c r="E251" s="84">
        <f>TRUNC(E250*(1+$G$3),2)</f>
        <v>0</v>
      </c>
      <c r="F251" s="84">
        <f>TRUNC(F250*(1+$G$3),2)</f>
        <v>0</v>
      </c>
      <c r="G251" s="82">
        <f>SUM(E251,F251)</f>
        <v>0</v>
      </c>
    </row>
  </sheetData>
  <sheetProtection algorithmName="SHA-512" hashValue="WIdglsd7S+XcWY9gLctNjbm/mud1fq0hqB1ZbGs/Qg1K2bui4XgPR6E/qJrSfNCkpEVFV1Y0L1e9eirfAwfyNA==" saltValue="w6lV5l1k7uvVOxUmtx0bIQ==" spinCount="100000" sheet="1" objects="1" scenarios="1"/>
  <mergeCells count="27">
    <mergeCell ref="D8:E8"/>
    <mergeCell ref="D9:G9"/>
    <mergeCell ref="G12:G13"/>
    <mergeCell ref="A1:G2"/>
    <mergeCell ref="B12:B13"/>
    <mergeCell ref="D12:D13"/>
    <mergeCell ref="A7:G7"/>
    <mergeCell ref="A12:A13"/>
    <mergeCell ref="E12:F12"/>
    <mergeCell ref="A6:G6"/>
    <mergeCell ref="A10:G10"/>
    <mergeCell ref="B251:D251"/>
    <mergeCell ref="B249:D249"/>
    <mergeCell ref="B248:D248"/>
    <mergeCell ref="E3:F3"/>
    <mergeCell ref="E4:F4"/>
    <mergeCell ref="B241:D241"/>
    <mergeCell ref="B246:D246"/>
    <mergeCell ref="B247:D247"/>
    <mergeCell ref="C12:C13"/>
    <mergeCell ref="B234:D234"/>
    <mergeCell ref="B233:D233"/>
    <mergeCell ref="B125:D125"/>
    <mergeCell ref="B143:D143"/>
    <mergeCell ref="B223:D223"/>
    <mergeCell ref="B250:D250"/>
    <mergeCell ref="E5:F5"/>
  </mergeCells>
  <conditionalFormatting sqref="F14:G14 B14 B248 B110 F110 B29 F29 B59 F59 B47 F47">
    <cfRule type="containsText" dxfId="374" priority="1663" stopIfTrue="1" operator="containsText" text="x,xx">
      <formula>NOT(ISERROR(SEARCH("x,xx",B14)))</formula>
    </cfRule>
  </conditionalFormatting>
  <conditionalFormatting sqref="B11">
    <cfRule type="containsText" dxfId="373" priority="1642" stopIfTrue="1" operator="containsText" text="x,xx">
      <formula>NOT(ISERROR(SEARCH("x,xx",B11)))</formula>
    </cfRule>
  </conditionalFormatting>
  <conditionalFormatting sqref="F11:G11">
    <cfRule type="containsText" dxfId="372" priority="1641" stopIfTrue="1" operator="containsText" text="x,xx">
      <formula>NOT(ISERROR(SEARCH("x,xx",F11)))</formula>
    </cfRule>
  </conditionalFormatting>
  <conditionalFormatting sqref="B251">
    <cfRule type="containsText" dxfId="371" priority="1350" stopIfTrue="1" operator="containsText" text="x,xx">
      <formula>NOT(ISERROR(SEARCH("x,xx",B251)))</formula>
    </cfRule>
  </conditionalFormatting>
  <conditionalFormatting sqref="B250">
    <cfRule type="containsText" dxfId="370" priority="1346" stopIfTrue="1" operator="containsText" text="x,xx">
      <formula>NOT(ISERROR(SEARCH("x,xx",B250)))</formula>
    </cfRule>
  </conditionalFormatting>
  <conditionalFormatting sqref="B249">
    <cfRule type="containsText" dxfId="369" priority="1348" stopIfTrue="1" operator="containsText" text="x,xx">
      <formula>NOT(ISERROR(SEARCH("x,xx",B249)))</formula>
    </cfRule>
  </conditionalFormatting>
  <conditionalFormatting sqref="F15 B15">
    <cfRule type="containsText" dxfId="368" priority="1344" stopIfTrue="1" operator="containsText" text="x,xx">
      <formula>NOT(ISERROR(SEARCH("x,xx",B15)))</formula>
    </cfRule>
  </conditionalFormatting>
  <conditionalFormatting sqref="B61">
    <cfRule type="containsText" dxfId="367" priority="1322" stopIfTrue="1" operator="containsText" text="x,xx">
      <formula>NOT(ISERROR(SEARCH("x,xx",B61)))</formula>
    </cfRule>
  </conditionalFormatting>
  <conditionalFormatting sqref="F64 B64">
    <cfRule type="containsText" dxfId="366" priority="1321" stopIfTrue="1" operator="containsText" text="x,xx">
      <formula>NOT(ISERROR(SEARCH("x,xx",B64)))</formula>
    </cfRule>
  </conditionalFormatting>
  <conditionalFormatting sqref="B63 F63">
    <cfRule type="containsText" dxfId="365" priority="1121" stopIfTrue="1" operator="containsText" text="x,xx">
      <formula>NOT(ISERROR(SEARCH("x,xx",B63)))</formula>
    </cfRule>
  </conditionalFormatting>
  <conditionalFormatting sqref="B107 F107">
    <cfRule type="containsText" dxfId="364" priority="1120" stopIfTrue="1" operator="containsText" text="x,xx">
      <formula>NOT(ISERROR(SEARCH("x,xx",B107)))</formula>
    </cfRule>
  </conditionalFormatting>
  <conditionalFormatting sqref="B65">
    <cfRule type="containsText" dxfId="363" priority="1119" stopIfTrue="1" operator="containsText" text="x,xx">
      <formula>NOT(ISERROR(SEARCH("x,xx",B65)))</formula>
    </cfRule>
  </conditionalFormatting>
  <conditionalFormatting sqref="B66">
    <cfRule type="containsText" dxfId="362" priority="1116" stopIfTrue="1" operator="containsText" text="x,xx">
      <formula>NOT(ISERROR(SEARCH("x,xx",B66)))</formula>
    </cfRule>
  </conditionalFormatting>
  <conditionalFormatting sqref="B108">
    <cfRule type="containsText" dxfId="361" priority="1113" stopIfTrue="1" operator="containsText" text="x,xx">
      <formula>NOT(ISERROR(SEARCH("x,xx",B108)))</formula>
    </cfRule>
  </conditionalFormatting>
  <conditionalFormatting sqref="F108">
    <cfRule type="containsText" dxfId="360" priority="1112" stopIfTrue="1" operator="containsText" text="x,xx">
      <formula>NOT(ISERROR(SEARCH("x,xx",F108)))</formula>
    </cfRule>
  </conditionalFormatting>
  <conditionalFormatting sqref="B109">
    <cfRule type="containsText" dxfId="359" priority="1095" stopIfTrue="1" operator="containsText" text="x,xx">
      <formula>NOT(ISERROR(SEARCH("x,xx",B109)))</formula>
    </cfRule>
  </conditionalFormatting>
  <conditionalFormatting sqref="F109">
    <cfRule type="containsText" dxfId="358" priority="1094" stopIfTrue="1" operator="containsText" text="x,xx">
      <formula>NOT(ISERROR(SEARCH("x,xx",F109)))</formula>
    </cfRule>
  </conditionalFormatting>
  <conditionalFormatting sqref="B106">
    <cfRule type="containsText" dxfId="357" priority="1083" stopIfTrue="1" operator="containsText" text="x,xx">
      <formula>NOT(ISERROR(SEARCH("x,xx",B106)))</formula>
    </cfRule>
  </conditionalFormatting>
  <conditionalFormatting sqref="B90 F90">
    <cfRule type="containsText" dxfId="356" priority="1032" stopIfTrue="1" operator="containsText" text="x,xx">
      <formula>NOT(ISERROR(SEARCH("x,xx",B90)))</formula>
    </cfRule>
  </conditionalFormatting>
  <conditionalFormatting sqref="B62 F62">
    <cfRule type="containsText" dxfId="355" priority="1027" stopIfTrue="1" operator="containsText" text="x,xx">
      <formula>NOT(ISERROR(SEARCH("x,xx",B62)))</formula>
    </cfRule>
  </conditionalFormatting>
  <conditionalFormatting sqref="B44:B45 F38 F40 B22 F22 F53:F54 F44:F45 B49:B50 F49:F51 F56">
    <cfRule type="containsText" dxfId="354" priority="1003" stopIfTrue="1" operator="containsText" text="x,xx">
      <formula>NOT(ISERROR(SEARCH("x,xx",B22)))</formula>
    </cfRule>
  </conditionalFormatting>
  <conditionalFormatting sqref="F34">
    <cfRule type="containsText" dxfId="353" priority="1001" stopIfTrue="1" operator="containsText" text="x,xx">
      <formula>NOT(ISERROR(SEARCH("x,xx",F34)))</formula>
    </cfRule>
  </conditionalFormatting>
  <conditionalFormatting sqref="B38 B40">
    <cfRule type="containsText" dxfId="352" priority="1000" stopIfTrue="1" operator="containsText" text="x,xx">
      <formula>NOT(ISERROR(SEARCH("x,xx",B38)))</formula>
    </cfRule>
  </conditionalFormatting>
  <conditionalFormatting sqref="F16 B16">
    <cfRule type="containsText" dxfId="351" priority="998" stopIfTrue="1" operator="containsText" text="x,xx">
      <formula>NOT(ISERROR(SEARCH("x,xx",B16)))</formula>
    </cfRule>
  </conditionalFormatting>
  <conditionalFormatting sqref="F35">
    <cfRule type="containsText" dxfId="350" priority="994" stopIfTrue="1" operator="containsText" text="x,xx">
      <formula>NOT(ISERROR(SEARCH("x,xx",F35)))</formula>
    </cfRule>
  </conditionalFormatting>
  <conditionalFormatting sqref="B53">
    <cfRule type="containsText" dxfId="349" priority="992" stopIfTrue="1" operator="containsText" text="x,xx">
      <formula>NOT(ISERROR(SEARCH("x,xx",B53)))</formula>
    </cfRule>
  </conditionalFormatting>
  <conditionalFormatting sqref="B34">
    <cfRule type="containsText" dxfId="348" priority="993" stopIfTrue="1" operator="containsText" text="x,xx">
      <formula>NOT(ISERROR(SEARCH("x,xx",B34)))</formula>
    </cfRule>
  </conditionalFormatting>
  <conditionalFormatting sqref="B60 F60:F61">
    <cfRule type="containsText" dxfId="347" priority="991" stopIfTrue="1" operator="containsText" text="x,xx">
      <formula>NOT(ISERROR(SEARCH("x,xx",B60)))</formula>
    </cfRule>
  </conditionalFormatting>
  <conditionalFormatting sqref="B51">
    <cfRule type="containsText" dxfId="346" priority="988" stopIfTrue="1" operator="containsText" text="x,xx">
      <formula>NOT(ISERROR(SEARCH("x,xx",B51)))</formula>
    </cfRule>
  </conditionalFormatting>
  <conditionalFormatting sqref="B42 F42">
    <cfRule type="containsText" dxfId="345" priority="986" stopIfTrue="1" operator="containsText" text="x,xx">
      <formula>NOT(ISERROR(SEARCH("x,xx",B42)))</formula>
    </cfRule>
  </conditionalFormatting>
  <conditionalFormatting sqref="B54">
    <cfRule type="containsText" dxfId="344" priority="987" stopIfTrue="1" operator="containsText" text="x,xx">
      <formula>NOT(ISERROR(SEARCH("x,xx",B54)))</formula>
    </cfRule>
  </conditionalFormatting>
  <conditionalFormatting sqref="B23 F23">
    <cfRule type="containsText" dxfId="343" priority="985" stopIfTrue="1" operator="containsText" text="x,xx">
      <formula>NOT(ISERROR(SEARCH("x,xx",B23)))</formula>
    </cfRule>
  </conditionalFormatting>
  <conditionalFormatting sqref="B26 F26">
    <cfRule type="containsText" dxfId="342" priority="984" stopIfTrue="1" operator="containsText" text="x,xx">
      <formula>NOT(ISERROR(SEARCH("x,xx",B26)))</formula>
    </cfRule>
  </conditionalFormatting>
  <conditionalFormatting sqref="B17">
    <cfRule type="containsText" dxfId="341" priority="983" stopIfTrue="1" operator="containsText" text="x,xx">
      <formula>NOT(ISERROR(SEARCH("x,xx",B17)))</formula>
    </cfRule>
  </conditionalFormatting>
  <conditionalFormatting sqref="B19">
    <cfRule type="containsText" dxfId="340" priority="981" stopIfTrue="1" operator="containsText" text="x,xx">
      <formula>NOT(ISERROR(SEARCH("x,xx",B19)))</formula>
    </cfRule>
  </conditionalFormatting>
  <conditionalFormatting sqref="B27">
    <cfRule type="containsText" dxfId="339" priority="980" stopIfTrue="1" operator="containsText" text="x,xx">
      <formula>NOT(ISERROR(SEARCH("x,xx",B27)))</formula>
    </cfRule>
  </conditionalFormatting>
  <conditionalFormatting sqref="F27">
    <cfRule type="containsText" dxfId="338" priority="979" stopIfTrue="1" operator="containsText" text="x,xx">
      <formula>NOT(ISERROR(SEARCH("x,xx",F27)))</formula>
    </cfRule>
  </conditionalFormatting>
  <conditionalFormatting sqref="B31 F31">
    <cfRule type="containsText" dxfId="337" priority="977" stopIfTrue="1" operator="containsText" text="x,xx">
      <formula>NOT(ISERROR(SEARCH("x,xx",B31)))</formula>
    </cfRule>
  </conditionalFormatting>
  <conditionalFormatting sqref="B32">
    <cfRule type="containsText" dxfId="336" priority="975" stopIfTrue="1" operator="containsText" text="x,xx">
      <formula>NOT(ISERROR(SEARCH("x,xx",B32)))</formula>
    </cfRule>
  </conditionalFormatting>
  <conditionalFormatting sqref="F32">
    <cfRule type="containsText" dxfId="335" priority="976" stopIfTrue="1" operator="containsText" text="x,xx">
      <formula>NOT(ISERROR(SEARCH("x,xx",F32)))</formula>
    </cfRule>
  </conditionalFormatting>
  <conditionalFormatting sqref="B56">
    <cfRule type="containsText" dxfId="334" priority="974" stopIfTrue="1" operator="containsText" text="x,xx">
      <formula>NOT(ISERROR(SEARCH("x,xx",B56)))</formula>
    </cfRule>
  </conditionalFormatting>
  <conditionalFormatting sqref="B28">
    <cfRule type="containsText" dxfId="333" priority="972" stopIfTrue="1" operator="containsText" text="x,xx">
      <formula>NOT(ISERROR(SEARCH("x,xx",B28)))</formula>
    </cfRule>
  </conditionalFormatting>
  <conditionalFormatting sqref="F28">
    <cfRule type="containsText" dxfId="332" priority="971" stopIfTrue="1" operator="containsText" text="x,xx">
      <formula>NOT(ISERROR(SEARCH("x,xx",F28)))</formula>
    </cfRule>
  </conditionalFormatting>
  <conditionalFormatting sqref="F33">
    <cfRule type="containsText" dxfId="331" priority="968" stopIfTrue="1" operator="containsText" text="x,xx">
      <formula>NOT(ISERROR(SEARCH("x,xx",F33)))</formula>
    </cfRule>
  </conditionalFormatting>
  <conditionalFormatting sqref="B33">
    <cfRule type="containsText" dxfId="330" priority="967" stopIfTrue="1" operator="containsText" text="x,xx">
      <formula>NOT(ISERROR(SEARCH("x,xx",B33)))</formula>
    </cfRule>
  </conditionalFormatting>
  <conditionalFormatting sqref="B24 F24">
    <cfRule type="containsText" dxfId="329" priority="966" stopIfTrue="1" operator="containsText" text="x,xx">
      <formula>NOT(ISERROR(SEARCH("x,xx",B24)))</formula>
    </cfRule>
  </conditionalFormatting>
  <conditionalFormatting sqref="F37">
    <cfRule type="containsText" dxfId="328" priority="964" stopIfTrue="1" operator="containsText" text="x,xx">
      <formula>NOT(ISERROR(SEARCH("x,xx",F37)))</formula>
    </cfRule>
  </conditionalFormatting>
  <conditionalFormatting sqref="B37">
    <cfRule type="containsText" dxfId="327" priority="965" stopIfTrue="1" operator="containsText" text="x,xx">
      <formula>NOT(ISERROR(SEARCH("x,xx",B37)))</formula>
    </cfRule>
  </conditionalFormatting>
  <conditionalFormatting sqref="F36">
    <cfRule type="containsText" dxfId="326" priority="962" stopIfTrue="1" operator="containsText" text="x,xx">
      <formula>NOT(ISERROR(SEARCH("x,xx",F36)))</formula>
    </cfRule>
  </conditionalFormatting>
  <conditionalFormatting sqref="B36">
    <cfRule type="containsText" dxfId="325" priority="963" stopIfTrue="1" operator="containsText" text="x,xx">
      <formula>NOT(ISERROR(SEARCH("x,xx",B36)))</formula>
    </cfRule>
  </conditionalFormatting>
  <conditionalFormatting sqref="B48 F48">
    <cfRule type="containsText" dxfId="324" priority="958" stopIfTrue="1" operator="containsText" text="x,xx">
      <formula>NOT(ISERROR(SEARCH("x,xx",B48)))</formula>
    </cfRule>
  </conditionalFormatting>
  <conditionalFormatting sqref="B58 F58">
    <cfRule type="containsText" dxfId="323" priority="957" stopIfTrue="1" operator="containsText" text="x,xx">
      <formula>NOT(ISERROR(SEARCH("x,xx",B58)))</formula>
    </cfRule>
  </conditionalFormatting>
  <conditionalFormatting sqref="F39">
    <cfRule type="containsText" dxfId="322" priority="955" stopIfTrue="1" operator="containsText" text="x,xx">
      <formula>NOT(ISERROR(SEARCH("x,xx",F39)))</formula>
    </cfRule>
  </conditionalFormatting>
  <conditionalFormatting sqref="B39">
    <cfRule type="containsText" dxfId="321" priority="954" stopIfTrue="1" operator="containsText" text="x,xx">
      <formula>NOT(ISERROR(SEARCH("x,xx",B39)))</formula>
    </cfRule>
  </conditionalFormatting>
  <conditionalFormatting sqref="B43">
    <cfRule type="containsText" dxfId="320" priority="950" stopIfTrue="1" operator="containsText" text="x,xx">
      <formula>NOT(ISERROR(SEARCH("x,xx",B43)))</formula>
    </cfRule>
  </conditionalFormatting>
  <conditionalFormatting sqref="F43">
    <cfRule type="containsText" dxfId="319" priority="951" stopIfTrue="1" operator="containsText" text="x,xx">
      <formula>NOT(ISERROR(SEARCH("x,xx",F43)))</formula>
    </cfRule>
  </conditionalFormatting>
  <conditionalFormatting sqref="B30 F30">
    <cfRule type="containsText" dxfId="318" priority="949" stopIfTrue="1" operator="containsText" text="x,xx">
      <formula>NOT(ISERROR(SEARCH("x,xx",B30)))</formula>
    </cfRule>
  </conditionalFormatting>
  <conditionalFormatting sqref="B20">
    <cfRule type="containsText" dxfId="317" priority="944" stopIfTrue="1" operator="containsText" text="x,xx">
      <formula>NOT(ISERROR(SEARCH("x,xx",B20)))</formula>
    </cfRule>
  </conditionalFormatting>
  <conditionalFormatting sqref="B25 F25">
    <cfRule type="containsText" dxfId="316" priority="932" stopIfTrue="1" operator="containsText" text="x,xx">
      <formula>NOT(ISERROR(SEARCH("x,xx",B25)))</formula>
    </cfRule>
  </conditionalFormatting>
  <conditionalFormatting sqref="B21 F21">
    <cfRule type="containsText" dxfId="315" priority="927" stopIfTrue="1" operator="containsText" text="x,xx">
      <formula>NOT(ISERROR(SEARCH("x,xx",B21)))</formula>
    </cfRule>
  </conditionalFormatting>
  <conditionalFormatting sqref="F52">
    <cfRule type="containsText" dxfId="314" priority="919" stopIfTrue="1" operator="containsText" text="x,xx">
      <formula>NOT(ISERROR(SEARCH("x,xx",F52)))</formula>
    </cfRule>
  </conditionalFormatting>
  <conditionalFormatting sqref="B52">
    <cfRule type="containsText" dxfId="313" priority="918" stopIfTrue="1" operator="containsText" text="x,xx">
      <formula>NOT(ISERROR(SEARCH("x,xx",B52)))</formula>
    </cfRule>
  </conditionalFormatting>
  <conditionalFormatting sqref="B71:B72 B88 F91 B91 F84 F102 F71:F72 B98:B99 F98:F100">
    <cfRule type="containsText" dxfId="312" priority="910" stopIfTrue="1" operator="containsText" text="x,xx">
      <formula>NOT(ISERROR(SEARCH("x,xx",B71)))</formula>
    </cfRule>
  </conditionalFormatting>
  <conditionalFormatting sqref="F78">
    <cfRule type="containsText" dxfId="311" priority="908" stopIfTrue="1" operator="containsText" text="x,xx">
      <formula>NOT(ISERROR(SEARCH("x,xx",F78)))</formula>
    </cfRule>
  </conditionalFormatting>
  <conditionalFormatting sqref="B84 B86">
    <cfRule type="containsText" dxfId="310" priority="907" stopIfTrue="1" operator="containsText" text="x,xx">
      <formula>NOT(ISERROR(SEARCH("x,xx",B84)))</formula>
    </cfRule>
  </conditionalFormatting>
  <conditionalFormatting sqref="F79">
    <cfRule type="containsText" dxfId="309" priority="905" stopIfTrue="1" operator="containsText" text="x,xx">
      <formula>NOT(ISERROR(SEARCH("x,xx",F79)))</formula>
    </cfRule>
  </conditionalFormatting>
  <conditionalFormatting sqref="B79">
    <cfRule type="containsText" dxfId="308" priority="906" stopIfTrue="1" operator="containsText" text="x,xx">
      <formula>NOT(ISERROR(SEARCH("x,xx",B79)))</formula>
    </cfRule>
  </conditionalFormatting>
  <conditionalFormatting sqref="B78">
    <cfRule type="containsText" dxfId="307" priority="904" stopIfTrue="1" operator="containsText" text="x,xx">
      <formula>NOT(ISERROR(SEARCH("x,xx",B78)))</formula>
    </cfRule>
  </conditionalFormatting>
  <conditionalFormatting sqref="B102">
    <cfRule type="containsText" dxfId="306" priority="903" stopIfTrue="1" operator="containsText" text="x,xx">
      <formula>NOT(ISERROR(SEARCH("x,xx",B102)))</formula>
    </cfRule>
  </conditionalFormatting>
  <conditionalFormatting sqref="B100">
    <cfRule type="containsText" dxfId="305" priority="899" stopIfTrue="1" operator="containsText" text="x,xx">
      <formula>NOT(ISERROR(SEARCH("x,xx",B100)))</formula>
    </cfRule>
  </conditionalFormatting>
  <conditionalFormatting sqref="B103">
    <cfRule type="containsText" dxfId="304" priority="898" stopIfTrue="1" operator="containsText" text="x,xx">
      <formula>NOT(ISERROR(SEARCH("x,xx",B103)))</formula>
    </cfRule>
  </conditionalFormatting>
  <conditionalFormatting sqref="B89">
    <cfRule type="containsText" dxfId="303" priority="897" stopIfTrue="1" operator="containsText" text="x,xx">
      <formula>NOT(ISERROR(SEARCH("x,xx",B89)))</formula>
    </cfRule>
  </conditionalFormatting>
  <conditionalFormatting sqref="B68 F68">
    <cfRule type="containsText" dxfId="302" priority="896" stopIfTrue="1" operator="containsText" text="x,xx">
      <formula>NOT(ISERROR(SEARCH("x,xx",B68)))</formula>
    </cfRule>
  </conditionalFormatting>
  <conditionalFormatting sqref="B69">
    <cfRule type="containsText" dxfId="301" priority="895" stopIfTrue="1" operator="containsText" text="x,xx">
      <formula>NOT(ISERROR(SEARCH("x,xx",B69)))</formula>
    </cfRule>
  </conditionalFormatting>
  <conditionalFormatting sqref="F69">
    <cfRule type="containsText" dxfId="300" priority="894" stopIfTrue="1" operator="containsText" text="x,xx">
      <formula>NOT(ISERROR(SEARCH("x,xx",F69)))</formula>
    </cfRule>
  </conditionalFormatting>
  <conditionalFormatting sqref="B75 F75">
    <cfRule type="containsText" dxfId="299" priority="892" stopIfTrue="1" operator="containsText" text="x,xx">
      <formula>NOT(ISERROR(SEARCH("x,xx",B75)))</formula>
    </cfRule>
  </conditionalFormatting>
  <conditionalFormatting sqref="B76">
    <cfRule type="containsText" dxfId="298" priority="890" stopIfTrue="1" operator="containsText" text="x,xx">
      <formula>NOT(ISERROR(SEARCH("x,xx",B76)))</formula>
    </cfRule>
  </conditionalFormatting>
  <conditionalFormatting sqref="F76">
    <cfRule type="containsText" dxfId="297" priority="891" stopIfTrue="1" operator="containsText" text="x,xx">
      <formula>NOT(ISERROR(SEARCH("x,xx",F76)))</formula>
    </cfRule>
  </conditionalFormatting>
  <conditionalFormatting sqref="B104">
    <cfRule type="containsText" dxfId="296" priority="889" stopIfTrue="1" operator="containsText" text="x,xx">
      <formula>NOT(ISERROR(SEARCH("x,xx",B104)))</formula>
    </cfRule>
  </conditionalFormatting>
  <conditionalFormatting sqref="B92:B94 F92:F94">
    <cfRule type="containsText" dxfId="295" priority="888" stopIfTrue="1" operator="containsText" text="x,xx">
      <formula>NOT(ISERROR(SEARCH("x,xx",B92)))</formula>
    </cfRule>
  </conditionalFormatting>
  <conditionalFormatting sqref="B70">
    <cfRule type="containsText" dxfId="294" priority="887" stopIfTrue="1" operator="containsText" text="x,xx">
      <formula>NOT(ISERROR(SEARCH("x,xx",B70)))</formula>
    </cfRule>
  </conditionalFormatting>
  <conditionalFormatting sqref="F70">
    <cfRule type="containsText" dxfId="293" priority="886" stopIfTrue="1" operator="containsText" text="x,xx">
      <formula>NOT(ISERROR(SEARCH("x,xx",F70)))</formula>
    </cfRule>
  </conditionalFormatting>
  <conditionalFormatting sqref="F77">
    <cfRule type="containsText" dxfId="292" priority="883" stopIfTrue="1" operator="containsText" text="x,xx">
      <formula>NOT(ISERROR(SEARCH("x,xx",F77)))</formula>
    </cfRule>
  </conditionalFormatting>
  <conditionalFormatting sqref="B77">
    <cfRule type="containsText" dxfId="291" priority="882" stopIfTrue="1" operator="containsText" text="x,xx">
      <formula>NOT(ISERROR(SEARCH("x,xx",B77)))</formula>
    </cfRule>
  </conditionalFormatting>
  <conditionalFormatting sqref="F82">
    <cfRule type="containsText" dxfId="290" priority="880" stopIfTrue="1" operator="containsText" text="x,xx">
      <formula>NOT(ISERROR(SEARCH("x,xx",F82)))</formula>
    </cfRule>
  </conditionalFormatting>
  <conditionalFormatting sqref="B82">
    <cfRule type="containsText" dxfId="289" priority="881" stopIfTrue="1" operator="containsText" text="x,xx">
      <formula>NOT(ISERROR(SEARCH("x,xx",B82)))</formula>
    </cfRule>
  </conditionalFormatting>
  <conditionalFormatting sqref="F81">
    <cfRule type="containsText" dxfId="288" priority="878" stopIfTrue="1" operator="containsText" text="x,xx">
      <formula>NOT(ISERROR(SEARCH("x,xx",F81)))</formula>
    </cfRule>
  </conditionalFormatting>
  <conditionalFormatting sqref="B81">
    <cfRule type="containsText" dxfId="287" priority="879" stopIfTrue="1" operator="containsText" text="x,xx">
      <formula>NOT(ISERROR(SEARCH("x,xx",B81)))</formula>
    </cfRule>
  </conditionalFormatting>
  <conditionalFormatting sqref="F83">
    <cfRule type="containsText" dxfId="286" priority="876" stopIfTrue="1" operator="containsText" text="x,xx">
      <formula>NOT(ISERROR(SEARCH("x,xx",F83)))</formula>
    </cfRule>
  </conditionalFormatting>
  <conditionalFormatting sqref="B83">
    <cfRule type="containsText" dxfId="285" priority="877" stopIfTrue="1" operator="containsText" text="x,xx">
      <formula>NOT(ISERROR(SEARCH("x,xx",B83)))</formula>
    </cfRule>
  </conditionalFormatting>
  <conditionalFormatting sqref="B95 F95">
    <cfRule type="containsText" dxfId="284" priority="875" stopIfTrue="1" operator="containsText" text="x,xx">
      <formula>NOT(ISERROR(SEARCH("x,xx",B95)))</formula>
    </cfRule>
  </conditionalFormatting>
  <conditionalFormatting sqref="B96 F96">
    <cfRule type="containsText" dxfId="283" priority="874" stopIfTrue="1" operator="containsText" text="x,xx">
      <formula>NOT(ISERROR(SEARCH("x,xx",B96)))</formula>
    </cfRule>
  </conditionalFormatting>
  <conditionalFormatting sqref="B105 F105">
    <cfRule type="containsText" dxfId="282" priority="873" stopIfTrue="1" operator="containsText" text="x,xx">
      <formula>NOT(ISERROR(SEARCH("x,xx",B105)))</formula>
    </cfRule>
  </conditionalFormatting>
  <conditionalFormatting sqref="F85">
    <cfRule type="containsText" dxfId="281" priority="871" stopIfTrue="1" operator="containsText" text="x,xx">
      <formula>NOT(ISERROR(SEARCH("x,xx",F85)))</formula>
    </cfRule>
  </conditionalFormatting>
  <conditionalFormatting sqref="B85">
    <cfRule type="containsText" dxfId="280" priority="870" stopIfTrue="1" operator="containsText" text="x,xx">
      <formula>NOT(ISERROR(SEARCH("x,xx",B85)))</formula>
    </cfRule>
  </conditionalFormatting>
  <conditionalFormatting sqref="B87">
    <cfRule type="containsText" dxfId="279" priority="868" stopIfTrue="1" operator="containsText" text="x,xx">
      <formula>NOT(ISERROR(SEARCH("x,xx",B87)))</formula>
    </cfRule>
  </conditionalFormatting>
  <conditionalFormatting sqref="F87">
    <cfRule type="containsText" dxfId="278" priority="869" stopIfTrue="1" operator="containsText" text="x,xx">
      <formula>NOT(ISERROR(SEARCH("x,xx",F87)))</formula>
    </cfRule>
  </conditionalFormatting>
  <conditionalFormatting sqref="B74 F74">
    <cfRule type="containsText" dxfId="277" priority="866" stopIfTrue="1" operator="containsText" text="x,xx">
      <formula>NOT(ISERROR(SEARCH("x,xx",B74)))</formula>
    </cfRule>
  </conditionalFormatting>
  <conditionalFormatting sqref="B73 F73">
    <cfRule type="containsText" dxfId="276" priority="867" stopIfTrue="1" operator="containsText" text="x,xx">
      <formula>NOT(ISERROR(SEARCH("x,xx",B73)))</formula>
    </cfRule>
  </conditionalFormatting>
  <conditionalFormatting sqref="B80">
    <cfRule type="containsText" dxfId="275" priority="864" stopIfTrue="1" operator="containsText" text="x,xx">
      <formula>NOT(ISERROR(SEARCH("x,xx",B80)))</formula>
    </cfRule>
  </conditionalFormatting>
  <conditionalFormatting sqref="F80">
    <cfRule type="containsText" dxfId="274" priority="865" stopIfTrue="1" operator="containsText" text="x,xx">
      <formula>NOT(ISERROR(SEARCH("x,xx",F80)))</formula>
    </cfRule>
  </conditionalFormatting>
  <conditionalFormatting sqref="B97 F97">
    <cfRule type="containsText" dxfId="273" priority="860" stopIfTrue="1" operator="containsText" text="x,xx">
      <formula>NOT(ISERROR(SEARCH("x,xx",B97)))</formula>
    </cfRule>
  </conditionalFormatting>
  <conditionalFormatting sqref="B67 F67">
    <cfRule type="containsText" dxfId="272" priority="857" stopIfTrue="1" operator="containsText" text="x,xx">
      <formula>NOT(ISERROR(SEARCH("x,xx",B67)))</formula>
    </cfRule>
  </conditionalFormatting>
  <conditionalFormatting sqref="F101">
    <cfRule type="containsText" dxfId="271" priority="846" stopIfTrue="1" operator="containsText" text="x,xx">
      <formula>NOT(ISERROR(SEARCH("x,xx",F101)))</formula>
    </cfRule>
  </conditionalFormatting>
  <conditionalFormatting sqref="B101">
    <cfRule type="containsText" dxfId="270" priority="845" stopIfTrue="1" operator="containsText" text="x,xx">
      <formula>NOT(ISERROR(SEARCH("x,xx",B101)))</formula>
    </cfRule>
  </conditionalFormatting>
  <conditionalFormatting sqref="B124 B117 F117 F124">
    <cfRule type="containsText" dxfId="269" priority="805" stopIfTrue="1" operator="containsText" text="x,xx">
      <formula>NOT(ISERROR(SEARCH("x,xx",B117)))</formula>
    </cfRule>
  </conditionalFormatting>
  <conditionalFormatting sqref="B111 F111">
    <cfRule type="containsText" dxfId="268" priority="801" stopIfTrue="1" operator="containsText" text="x,xx">
      <formula>NOT(ISERROR(SEARCH("x,xx",B111)))</formula>
    </cfRule>
  </conditionalFormatting>
  <conditionalFormatting sqref="F112 B112">
    <cfRule type="containsText" dxfId="267" priority="800" stopIfTrue="1" operator="containsText" text="x,xx">
      <formula>NOT(ISERROR(SEARCH("x,xx",B112)))</formula>
    </cfRule>
  </conditionalFormatting>
  <conditionalFormatting sqref="F122">
    <cfRule type="containsText" dxfId="266" priority="781" stopIfTrue="1" operator="containsText" text="x,xx">
      <formula>NOT(ISERROR(SEARCH("x,xx",F122)))</formula>
    </cfRule>
  </conditionalFormatting>
  <conditionalFormatting sqref="B118 F118">
    <cfRule type="containsText" dxfId="265" priority="787" stopIfTrue="1" operator="containsText" text="x,xx">
      <formula>NOT(ISERROR(SEARCH("x,xx",B118)))</formula>
    </cfRule>
  </conditionalFormatting>
  <conditionalFormatting sqref="B121 F121">
    <cfRule type="containsText" dxfId="264" priority="786" stopIfTrue="1" operator="containsText" text="x,xx">
      <formula>NOT(ISERROR(SEARCH("x,xx",B121)))</formula>
    </cfRule>
  </conditionalFormatting>
  <conditionalFormatting sqref="B114">
    <cfRule type="containsText" dxfId="263" priority="783" stopIfTrue="1" operator="containsText" text="x,xx">
      <formula>NOT(ISERROR(SEARCH("x,xx",B114)))</formula>
    </cfRule>
  </conditionalFormatting>
  <conditionalFormatting sqref="B122">
    <cfRule type="containsText" dxfId="262" priority="782" stopIfTrue="1" operator="containsText" text="x,xx">
      <formula>NOT(ISERROR(SEARCH("x,xx",B122)))</formula>
    </cfRule>
  </conditionalFormatting>
  <conditionalFormatting sqref="B123">
    <cfRule type="containsText" dxfId="261" priority="774" stopIfTrue="1" operator="containsText" text="x,xx">
      <formula>NOT(ISERROR(SEARCH("x,xx",B123)))</formula>
    </cfRule>
  </conditionalFormatting>
  <conditionalFormatting sqref="F123">
    <cfRule type="containsText" dxfId="260" priority="773" stopIfTrue="1" operator="containsText" text="x,xx">
      <formula>NOT(ISERROR(SEARCH("x,xx",F123)))</formula>
    </cfRule>
  </conditionalFormatting>
  <conditionalFormatting sqref="B119 F119">
    <cfRule type="containsText" dxfId="259" priority="768" stopIfTrue="1" operator="containsText" text="x,xx">
      <formula>NOT(ISERROR(SEARCH("x,xx",B119)))</formula>
    </cfRule>
  </conditionalFormatting>
  <conditionalFormatting sqref="B126 F126">
    <cfRule type="containsText" dxfId="258" priority="751" stopIfTrue="1" operator="containsText" text="x,xx">
      <formula>NOT(ISERROR(SEARCH("x,xx",B126)))</formula>
    </cfRule>
  </conditionalFormatting>
  <conditionalFormatting sqref="B116 F116">
    <cfRule type="containsText" dxfId="257" priority="729" stopIfTrue="1" operator="containsText" text="x,xx">
      <formula>NOT(ISERROR(SEARCH("x,xx",B116)))</formula>
    </cfRule>
  </conditionalFormatting>
  <conditionalFormatting sqref="B115">
    <cfRule type="containsText" dxfId="256" priority="746" stopIfTrue="1" operator="containsText" text="x,xx">
      <formula>NOT(ISERROR(SEARCH("x,xx",B115)))</formula>
    </cfRule>
  </conditionalFormatting>
  <conditionalFormatting sqref="B113">
    <cfRule type="containsText" dxfId="255" priority="738" stopIfTrue="1" operator="containsText" text="x,xx">
      <formula>NOT(ISERROR(SEARCH("x,xx",B113)))</formula>
    </cfRule>
  </conditionalFormatting>
  <conditionalFormatting sqref="B120 F120">
    <cfRule type="containsText" dxfId="254" priority="734" stopIfTrue="1" operator="containsText" text="x,xx">
      <formula>NOT(ISERROR(SEARCH("x,xx",B120)))</formula>
    </cfRule>
  </conditionalFormatting>
  <conditionalFormatting sqref="F244:F245 B240 F240 F242">
    <cfRule type="containsText" dxfId="253" priority="639" stopIfTrue="1" operator="containsText" text="x,xx">
      <formula>NOT(ISERROR(SEARCH("x,xx",B240)))</formula>
    </cfRule>
  </conditionalFormatting>
  <conditionalFormatting sqref="B244">
    <cfRule type="containsText" dxfId="252" priority="637" stopIfTrue="1" operator="containsText" text="x,xx">
      <formula>NOT(ISERROR(SEARCH("x,xx",B244)))</formula>
    </cfRule>
  </conditionalFormatting>
  <conditionalFormatting sqref="B242">
    <cfRule type="containsText" dxfId="251" priority="633" stopIfTrue="1" operator="containsText" text="x,xx">
      <formula>NOT(ISERROR(SEARCH("x,xx",B242)))</formula>
    </cfRule>
  </conditionalFormatting>
  <conditionalFormatting sqref="B245">
    <cfRule type="containsText" dxfId="250" priority="632" stopIfTrue="1" operator="containsText" text="x,xx">
      <formula>NOT(ISERROR(SEARCH("x,xx",B245)))</formula>
    </cfRule>
  </conditionalFormatting>
  <conditionalFormatting sqref="B235:B236 F235:F236">
    <cfRule type="containsText" dxfId="249" priority="629" stopIfTrue="1" operator="containsText" text="x,xx">
      <formula>NOT(ISERROR(SEARCH("x,xx",B235)))</formula>
    </cfRule>
  </conditionalFormatting>
  <conditionalFormatting sqref="B237 F237">
    <cfRule type="containsText" dxfId="248" priority="622" stopIfTrue="1" operator="containsText" text="x,xx">
      <formula>NOT(ISERROR(SEARCH("x,xx",B237)))</formula>
    </cfRule>
  </conditionalFormatting>
  <conditionalFormatting sqref="B238 F238">
    <cfRule type="containsText" dxfId="247" priority="621" stopIfTrue="1" operator="containsText" text="x,xx">
      <formula>NOT(ISERROR(SEARCH("x,xx",B238)))</formula>
    </cfRule>
  </conditionalFormatting>
  <conditionalFormatting sqref="B239 F239">
    <cfRule type="containsText" dxfId="246" priority="609" stopIfTrue="1" operator="containsText" text="x,xx">
      <formula>NOT(ISERROR(SEARCH("x,xx",B239)))</formula>
    </cfRule>
  </conditionalFormatting>
  <conditionalFormatting sqref="F243">
    <cfRule type="containsText" dxfId="245" priority="601" stopIfTrue="1" operator="containsText" text="x,xx">
      <formula>NOT(ISERROR(SEARCH("x,xx",F243)))</formula>
    </cfRule>
  </conditionalFormatting>
  <conditionalFormatting sqref="B243">
    <cfRule type="containsText" dxfId="244" priority="600" stopIfTrue="1" operator="containsText" text="x,xx">
      <formula>NOT(ISERROR(SEARCH("x,xx",B243)))</formula>
    </cfRule>
  </conditionalFormatting>
  <conditionalFormatting sqref="B125">
    <cfRule type="containsText" dxfId="243" priority="592" stopIfTrue="1" operator="containsText" text="x,xx">
      <formula>NOT(ISERROR(SEARCH("x,xx",B125)))</formula>
    </cfRule>
  </conditionalFormatting>
  <conditionalFormatting sqref="B35">
    <cfRule type="containsText" dxfId="242" priority="593" stopIfTrue="1" operator="containsText" text="x,xx">
      <formula>NOT(ISERROR(SEARCH("x,xx",B35)))</formula>
    </cfRule>
  </conditionalFormatting>
  <conditionalFormatting sqref="B241">
    <cfRule type="containsText" dxfId="241" priority="581" stopIfTrue="1" operator="containsText" text="x,xx">
      <formula>NOT(ISERROR(SEARCH("x,xx",B241)))</formula>
    </cfRule>
  </conditionalFormatting>
  <conditionalFormatting sqref="B246">
    <cfRule type="containsText" dxfId="240" priority="580" stopIfTrue="1" operator="containsText" text="x,xx">
      <formula>NOT(ISERROR(SEARCH("x,xx",B246)))</formula>
    </cfRule>
  </conditionalFormatting>
  <conditionalFormatting sqref="B247">
    <cfRule type="containsText" dxfId="239" priority="579" stopIfTrue="1" operator="containsText" text="x,xx">
      <formula>NOT(ISERROR(SEARCH("x,xx",B247)))</formula>
    </cfRule>
  </conditionalFormatting>
  <conditionalFormatting sqref="B213 F146 B146">
    <cfRule type="containsText" dxfId="238" priority="268" stopIfTrue="1" operator="containsText" text="x,xx">
      <formula>NOT(ISERROR(SEARCH("x,xx",B146)))</formula>
    </cfRule>
  </conditionalFormatting>
  <conditionalFormatting sqref="B219">
    <cfRule type="containsText" dxfId="237" priority="267" stopIfTrue="1" operator="containsText" text="x,xx">
      <formula>NOT(ISERROR(SEARCH("x,xx",B219)))</formula>
    </cfRule>
  </conditionalFormatting>
  <conditionalFormatting sqref="B216">
    <cfRule type="containsText" dxfId="236" priority="266" stopIfTrue="1" operator="containsText" text="x,xx">
      <formula>NOT(ISERROR(SEARCH("x,xx",B216)))</formula>
    </cfRule>
  </conditionalFormatting>
  <conditionalFormatting sqref="B217">
    <cfRule type="containsText" dxfId="235" priority="265" stopIfTrue="1" operator="containsText" text="x,xx">
      <formula>NOT(ISERROR(SEARCH("x,xx",B217)))</formula>
    </cfRule>
  </conditionalFormatting>
  <conditionalFormatting sqref="B218">
    <cfRule type="containsText" dxfId="234" priority="264" stopIfTrue="1" operator="containsText" text="x,xx">
      <formula>NOT(ISERROR(SEARCH("x,xx",B218)))</formula>
    </cfRule>
  </conditionalFormatting>
  <conditionalFormatting sqref="B215">
    <cfRule type="containsText" dxfId="233" priority="262" stopIfTrue="1" operator="containsText" text="x,xx">
      <formula>NOT(ISERROR(SEARCH("x,xx",B215)))</formula>
    </cfRule>
  </conditionalFormatting>
  <conditionalFormatting sqref="B214">
    <cfRule type="containsText" dxfId="232" priority="263" stopIfTrue="1" operator="containsText" text="x,xx">
      <formula>NOT(ISERROR(SEARCH("x,xx",B214)))</formula>
    </cfRule>
  </conditionalFormatting>
  <conditionalFormatting sqref="B159">
    <cfRule type="containsText" dxfId="231" priority="260" stopIfTrue="1" operator="containsText" text="x,xx">
      <formula>NOT(ISERROR(SEARCH("x,xx",B159)))</formula>
    </cfRule>
  </conditionalFormatting>
  <conditionalFormatting sqref="B166 B212">
    <cfRule type="containsText" dxfId="230" priority="261" stopIfTrue="1" operator="containsText" text="x,xx">
      <formula>NOT(ISERROR(SEARCH("x,xx",B166)))</formula>
    </cfRule>
  </conditionalFormatting>
  <conditionalFormatting sqref="B160">
    <cfRule type="containsText" dxfId="229" priority="259" stopIfTrue="1" operator="containsText" text="x,xx">
      <formula>NOT(ISERROR(SEARCH("x,xx",B160)))</formula>
    </cfRule>
  </conditionalFormatting>
  <conditionalFormatting sqref="B167">
    <cfRule type="containsText" dxfId="228" priority="258" stopIfTrue="1" operator="containsText" text="x,xx">
      <formula>NOT(ISERROR(SEARCH("x,xx",B167)))</formula>
    </cfRule>
  </conditionalFormatting>
  <conditionalFormatting sqref="B163">
    <cfRule type="containsText" dxfId="227" priority="255" stopIfTrue="1" operator="containsText" text="x,xx">
      <formula>NOT(ISERROR(SEARCH("x,xx",B163)))</formula>
    </cfRule>
  </conditionalFormatting>
  <conditionalFormatting sqref="B161">
    <cfRule type="containsText" dxfId="226" priority="256" stopIfTrue="1" operator="containsText" text="x,xx">
      <formula>NOT(ISERROR(SEARCH("x,xx",B161)))</formula>
    </cfRule>
  </conditionalFormatting>
  <conditionalFormatting sqref="B209">
    <cfRule type="containsText" dxfId="225" priority="257" stopIfTrue="1" operator="containsText" text="x,xx">
      <formula>NOT(ISERROR(SEARCH("x,xx",B209)))</formula>
    </cfRule>
  </conditionalFormatting>
  <conditionalFormatting sqref="B211">
    <cfRule type="containsText" dxfId="224" priority="253" stopIfTrue="1" operator="containsText" text="x,xx">
      <formula>NOT(ISERROR(SEARCH("x,xx",B211)))</formula>
    </cfRule>
  </conditionalFormatting>
  <conditionalFormatting sqref="B207">
    <cfRule type="containsText" dxfId="223" priority="252" stopIfTrue="1" operator="containsText" text="x,xx">
      <formula>NOT(ISERROR(SEARCH("x,xx",B207)))</formula>
    </cfRule>
  </conditionalFormatting>
  <conditionalFormatting sqref="B210">
    <cfRule type="containsText" dxfId="222" priority="254" stopIfTrue="1" operator="containsText" text="x,xx">
      <formula>NOT(ISERROR(SEARCH("x,xx",B210)))</formula>
    </cfRule>
  </conditionalFormatting>
  <conditionalFormatting sqref="B164">
    <cfRule type="containsText" dxfId="221" priority="251" stopIfTrue="1" operator="containsText" text="x,xx">
      <formula>NOT(ISERROR(SEARCH("x,xx",B164)))</formula>
    </cfRule>
  </conditionalFormatting>
  <conditionalFormatting sqref="B162">
    <cfRule type="containsText" dxfId="220" priority="250" stopIfTrue="1" operator="containsText" text="x,xx">
      <formula>NOT(ISERROR(SEARCH("x,xx",B162)))</formula>
    </cfRule>
  </conditionalFormatting>
  <conditionalFormatting sqref="B208">
    <cfRule type="containsText" dxfId="219" priority="249" stopIfTrue="1" operator="containsText" text="x,xx">
      <formula>NOT(ISERROR(SEARCH("x,xx",B208)))</formula>
    </cfRule>
  </conditionalFormatting>
  <conditionalFormatting sqref="B165">
    <cfRule type="containsText" dxfId="218" priority="248" stopIfTrue="1" operator="containsText" text="x,xx">
      <formula>NOT(ISERROR(SEARCH("x,xx",B165)))</formula>
    </cfRule>
  </conditionalFormatting>
  <conditionalFormatting sqref="B141 B150:B151">
    <cfRule type="containsText" dxfId="217" priority="247" stopIfTrue="1" operator="containsText" text="x,xx">
      <formula>NOT(ISERROR(SEARCH("x,xx",B141)))</formula>
    </cfRule>
  </conditionalFormatting>
  <conditionalFormatting sqref="B137 B139">
    <cfRule type="containsText" dxfId="216" priority="246" stopIfTrue="1" operator="containsText" text="x,xx">
      <formula>NOT(ISERROR(SEARCH("x,xx",B137)))</formula>
    </cfRule>
  </conditionalFormatting>
  <conditionalFormatting sqref="B132">
    <cfRule type="containsText" dxfId="215" priority="245" stopIfTrue="1" operator="containsText" text="x,xx">
      <formula>NOT(ISERROR(SEARCH("x,xx",B132)))</formula>
    </cfRule>
  </conditionalFormatting>
  <conditionalFormatting sqref="B158">
    <cfRule type="containsText" dxfId="214" priority="242" stopIfTrue="1" operator="containsText" text="x,xx">
      <formula>NOT(ISERROR(SEARCH("x,xx",B158)))</formula>
    </cfRule>
  </conditionalFormatting>
  <conditionalFormatting sqref="B128">
    <cfRule type="containsText" dxfId="213" priority="238" stopIfTrue="1" operator="containsText" text="x,xx">
      <formula>NOT(ISERROR(SEARCH("x,xx",B128)))</formula>
    </cfRule>
  </conditionalFormatting>
  <conditionalFormatting sqref="B156">
    <cfRule type="containsText" dxfId="212" priority="236" stopIfTrue="1" operator="containsText" text="x,xx">
      <formula>NOT(ISERROR(SEARCH("x,xx",B156)))</formula>
    </cfRule>
  </conditionalFormatting>
  <conditionalFormatting sqref="B130">
    <cfRule type="containsText" dxfId="211" priority="235" stopIfTrue="1" operator="containsText" text="x,xx">
      <formula>NOT(ISERROR(SEARCH("x,xx",B130)))</formula>
    </cfRule>
  </conditionalFormatting>
  <conditionalFormatting sqref="B135">
    <cfRule type="containsText" dxfId="210" priority="234" stopIfTrue="1" operator="containsText" text="x,xx">
      <formula>NOT(ISERROR(SEARCH("x,xx",B135)))</formula>
    </cfRule>
  </conditionalFormatting>
  <conditionalFormatting sqref="B134">
    <cfRule type="containsText" dxfId="209" priority="233" stopIfTrue="1" operator="containsText" text="x,xx">
      <formula>NOT(ISERROR(SEARCH("x,xx",B134)))</formula>
    </cfRule>
  </conditionalFormatting>
  <conditionalFormatting sqref="B136">
    <cfRule type="containsText" dxfId="208" priority="232" stopIfTrue="1" operator="containsText" text="x,xx">
      <formula>NOT(ISERROR(SEARCH("x,xx",B136)))</formula>
    </cfRule>
  </conditionalFormatting>
  <conditionalFormatting sqref="B157">
    <cfRule type="containsText" dxfId="207" priority="229" stopIfTrue="1" operator="containsText" text="x,xx">
      <formula>NOT(ISERROR(SEARCH("x,xx",B157)))</formula>
    </cfRule>
  </conditionalFormatting>
  <conditionalFormatting sqref="B147">
    <cfRule type="containsText" dxfId="206" priority="231" stopIfTrue="1" operator="containsText" text="x,xx">
      <formula>NOT(ISERROR(SEARCH("x,xx",B147)))</formula>
    </cfRule>
  </conditionalFormatting>
  <conditionalFormatting sqref="B148">
    <cfRule type="containsText" dxfId="205" priority="230" stopIfTrue="1" operator="containsText" text="x,xx">
      <formula>NOT(ISERROR(SEARCH("x,xx",B148)))</formula>
    </cfRule>
  </conditionalFormatting>
  <conditionalFormatting sqref="B138">
    <cfRule type="containsText" dxfId="204" priority="228" stopIfTrue="1" operator="containsText" text="x,xx">
      <formula>NOT(ISERROR(SEARCH("x,xx",B138)))</formula>
    </cfRule>
  </conditionalFormatting>
  <conditionalFormatting sqref="B140">
    <cfRule type="containsText" dxfId="203" priority="227" stopIfTrue="1" operator="containsText" text="x,xx">
      <formula>NOT(ISERROR(SEARCH("x,xx",B140)))</formula>
    </cfRule>
  </conditionalFormatting>
  <conditionalFormatting sqref="B127 F127">
    <cfRule type="containsText" dxfId="202" priority="226" stopIfTrue="1" operator="containsText" text="x,xx">
      <formula>NOT(ISERROR(SEARCH("x,xx",B127)))</formula>
    </cfRule>
  </conditionalFormatting>
  <conditionalFormatting sqref="B133">
    <cfRule type="containsText" dxfId="201" priority="225" stopIfTrue="1" operator="containsText" text="x,xx">
      <formula>NOT(ISERROR(SEARCH("x,xx",B133)))</formula>
    </cfRule>
  </conditionalFormatting>
  <conditionalFormatting sqref="B149">
    <cfRule type="containsText" dxfId="200" priority="224" stopIfTrue="1" operator="containsText" text="x,xx">
      <formula>NOT(ISERROR(SEARCH("x,xx",B149)))</formula>
    </cfRule>
  </conditionalFormatting>
  <conditionalFormatting sqref="B172:B173 B189 B191 B198:B199">
    <cfRule type="containsText" dxfId="199" priority="222" stopIfTrue="1" operator="containsText" text="x,xx">
      <formula>NOT(ISERROR(SEARCH("x,xx",B172)))</formula>
    </cfRule>
  </conditionalFormatting>
  <conditionalFormatting sqref="B179">
    <cfRule type="containsText" dxfId="198" priority="219" stopIfTrue="1" operator="containsText" text="x,xx">
      <formula>NOT(ISERROR(SEARCH("x,xx",B179)))</formula>
    </cfRule>
  </conditionalFormatting>
  <conditionalFormatting sqref="B153">
    <cfRule type="containsText" dxfId="197" priority="223" stopIfTrue="1" operator="containsText" text="x,xx">
      <formula>NOT(ISERROR(SEARCH("x,xx",B153)))</formula>
    </cfRule>
  </conditionalFormatting>
  <conditionalFormatting sqref="B188">
    <cfRule type="containsText" dxfId="196" priority="198" stopIfTrue="1" operator="containsText" text="x,xx">
      <formula>NOT(ISERROR(SEARCH("x,xx",B188)))</formula>
    </cfRule>
  </conditionalFormatting>
  <conditionalFormatting sqref="B197">
    <cfRule type="containsText" dxfId="195" priority="194" stopIfTrue="1" operator="containsText" text="x,xx">
      <formula>NOT(ISERROR(SEARCH("x,xx",B197)))</formula>
    </cfRule>
  </conditionalFormatting>
  <conditionalFormatting sqref="B142">
    <cfRule type="containsText" dxfId="194" priority="239" stopIfTrue="1" operator="containsText" text="x,xx">
      <formula>NOT(ISERROR(SEARCH("x,xx",B142)))</formula>
    </cfRule>
  </conditionalFormatting>
  <conditionalFormatting sqref="B181">
    <cfRule type="containsText" dxfId="193" priority="195" stopIfTrue="1" operator="containsText" text="x,xx">
      <formula>NOT(ISERROR(SEARCH("x,xx",B181)))</formula>
    </cfRule>
  </conditionalFormatting>
  <conditionalFormatting sqref="B131">
    <cfRule type="containsText" dxfId="192" priority="244" stopIfTrue="1" operator="containsText" text="x,xx">
      <formula>NOT(ISERROR(SEARCH("x,xx",B131)))</formula>
    </cfRule>
  </conditionalFormatting>
  <conditionalFormatting sqref="B154">
    <cfRule type="containsText" dxfId="191" priority="243" stopIfTrue="1" operator="containsText" text="x,xx">
      <formula>NOT(ISERROR(SEARCH("x,xx",B154)))</formula>
    </cfRule>
  </conditionalFormatting>
  <conditionalFormatting sqref="B201">
    <cfRule type="containsText" dxfId="190" priority="192" stopIfTrue="1" operator="containsText" text="x,xx">
      <formula>NOT(ISERROR(SEARCH("x,xx",B201)))</formula>
    </cfRule>
  </conditionalFormatting>
  <conditionalFormatting sqref="B152">
    <cfRule type="containsText" dxfId="189" priority="241" stopIfTrue="1" operator="containsText" text="x,xx">
      <formula>NOT(ISERROR(SEARCH("x,xx",B152)))</formula>
    </cfRule>
  </conditionalFormatting>
  <conditionalFormatting sqref="B155">
    <cfRule type="containsText" dxfId="188" priority="240" stopIfTrue="1" operator="containsText" text="x,xx">
      <formula>NOT(ISERROR(SEARCH("x,xx",B155)))</formula>
    </cfRule>
  </conditionalFormatting>
  <conditionalFormatting sqref="B129">
    <cfRule type="containsText" dxfId="187" priority="237" stopIfTrue="1" operator="containsText" text="x,xx">
      <formula>NOT(ISERROR(SEARCH("x,xx",B129)))</formula>
    </cfRule>
  </conditionalFormatting>
  <conditionalFormatting sqref="B231 F224">
    <cfRule type="containsText" dxfId="186" priority="191" stopIfTrue="1" operator="containsText" text="x,xx">
      <formula>NOT(ISERROR(SEARCH("x,xx",B224)))</formula>
    </cfRule>
  </conditionalFormatting>
  <conditionalFormatting sqref="B222">
    <cfRule type="containsText" dxfId="185" priority="188" stopIfTrue="1" operator="containsText" text="x,xx">
      <formula>NOT(ISERROR(SEARCH("x,xx",B222)))</formula>
    </cfRule>
  </conditionalFormatting>
  <conditionalFormatting sqref="B232">
    <cfRule type="containsText" dxfId="184" priority="189" stopIfTrue="1" operator="containsText" text="x,xx">
      <formula>NOT(ISERROR(SEARCH("x,xx",B232)))</formula>
    </cfRule>
  </conditionalFormatting>
  <conditionalFormatting sqref="B230">
    <cfRule type="containsText" dxfId="183" priority="185" stopIfTrue="1" operator="containsText" text="x,xx">
      <formula>NOT(ISERROR(SEARCH("x,xx",B230)))</formula>
    </cfRule>
  </conditionalFormatting>
  <conditionalFormatting sqref="B225">
    <cfRule type="containsText" dxfId="182" priority="186" stopIfTrue="1" operator="containsText" text="x,xx">
      <formula>NOT(ISERROR(SEARCH("x,xx",B225)))</formula>
    </cfRule>
  </conditionalFormatting>
  <conditionalFormatting sqref="B200">
    <cfRule type="containsText" dxfId="181" priority="216" stopIfTrue="1" operator="containsText" text="x,xx">
      <formula>NOT(ISERROR(SEARCH("x,xx",B200)))</formula>
    </cfRule>
  </conditionalFormatting>
  <conditionalFormatting sqref="B203">
    <cfRule type="containsText" dxfId="180" priority="215" stopIfTrue="1" operator="containsText" text="x,xx">
      <formula>NOT(ISERROR(SEARCH("x,xx",B203)))</formula>
    </cfRule>
  </conditionalFormatting>
  <conditionalFormatting sqref="B202">
    <cfRule type="containsText" dxfId="179" priority="218" stopIfTrue="1" operator="containsText" text="x,xx">
      <formula>NOT(ISERROR(SEARCH("x,xx",B202)))</formula>
    </cfRule>
  </conditionalFormatting>
  <conditionalFormatting sqref="B206">
    <cfRule type="containsText" dxfId="178" priority="217" stopIfTrue="1" operator="containsText" text="x,xx">
      <formula>NOT(ISERROR(SEARCH("x,xx",B206)))</formula>
    </cfRule>
  </conditionalFormatting>
  <conditionalFormatting sqref="B145">
    <cfRule type="containsText" dxfId="177" priority="182" stopIfTrue="1" operator="containsText" text="x,xx">
      <formula>NOT(ISERROR(SEARCH("x,xx",B145)))</formula>
    </cfRule>
  </conditionalFormatting>
  <conditionalFormatting sqref="B185 B187">
    <cfRule type="containsText" dxfId="176" priority="221" stopIfTrue="1" operator="containsText" text="x,xx">
      <formula>NOT(ISERROR(SEARCH("x,xx",B185)))</formula>
    </cfRule>
  </conditionalFormatting>
  <conditionalFormatting sqref="B180">
    <cfRule type="containsText" dxfId="175" priority="220" stopIfTrue="1" operator="containsText" text="x,xx">
      <formula>NOT(ISERROR(SEARCH("x,xx",B180)))</formula>
    </cfRule>
  </conditionalFormatting>
  <conditionalFormatting sqref="B190">
    <cfRule type="containsText" dxfId="174" priority="214" stopIfTrue="1" operator="containsText" text="x,xx">
      <formula>NOT(ISERROR(SEARCH("x,xx",B190)))</formula>
    </cfRule>
  </conditionalFormatting>
  <conditionalFormatting sqref="B169">
    <cfRule type="containsText" dxfId="173" priority="213" stopIfTrue="1" operator="containsText" text="x,xx">
      <formula>NOT(ISERROR(SEARCH("x,xx",B169)))</formula>
    </cfRule>
  </conditionalFormatting>
  <conditionalFormatting sqref="B170">
    <cfRule type="containsText" dxfId="172" priority="212" stopIfTrue="1" operator="containsText" text="x,xx">
      <formula>NOT(ISERROR(SEARCH("x,xx",B170)))</formula>
    </cfRule>
  </conditionalFormatting>
  <conditionalFormatting sqref="B176">
    <cfRule type="containsText" dxfId="171" priority="211" stopIfTrue="1" operator="containsText" text="x,xx">
      <formula>NOT(ISERROR(SEARCH("x,xx",B176)))</formula>
    </cfRule>
  </conditionalFormatting>
  <conditionalFormatting sqref="B177">
    <cfRule type="containsText" dxfId="170" priority="210" stopIfTrue="1" operator="containsText" text="x,xx">
      <formula>NOT(ISERROR(SEARCH("x,xx",B177)))</formula>
    </cfRule>
  </conditionalFormatting>
  <conditionalFormatting sqref="F144">
    <cfRule type="containsText" dxfId="169" priority="181" stopIfTrue="1" operator="containsText" text="x,xx">
      <formula>NOT(ISERROR(SEARCH("x,xx",F144)))</formula>
    </cfRule>
  </conditionalFormatting>
  <conditionalFormatting sqref="B204">
    <cfRule type="containsText" dxfId="168" priority="209" stopIfTrue="1" operator="containsText" text="x,xx">
      <formula>NOT(ISERROR(SEARCH("x,xx",B204)))</formula>
    </cfRule>
  </conditionalFormatting>
  <conditionalFormatting sqref="B192:B194">
    <cfRule type="containsText" dxfId="167" priority="208" stopIfTrue="1" operator="containsText" text="x,xx">
      <formula>NOT(ISERROR(SEARCH("x,xx",B192)))</formula>
    </cfRule>
  </conditionalFormatting>
  <conditionalFormatting sqref="B171">
    <cfRule type="containsText" dxfId="166" priority="207" stopIfTrue="1" operator="containsText" text="x,xx">
      <formula>NOT(ISERROR(SEARCH("x,xx",B171)))</formula>
    </cfRule>
  </conditionalFormatting>
  <conditionalFormatting sqref="B234">
    <cfRule type="containsText" dxfId="165" priority="177" stopIfTrue="1" operator="containsText" text="x,xx">
      <formula>NOT(ISERROR(SEARCH("x,xx",B234)))</formula>
    </cfRule>
  </conditionalFormatting>
  <conditionalFormatting sqref="B184">
    <cfRule type="containsText" dxfId="164" priority="203" stopIfTrue="1" operator="containsText" text="x,xx">
      <formula>NOT(ISERROR(SEARCH("x,xx",B184)))</formula>
    </cfRule>
  </conditionalFormatting>
  <conditionalFormatting sqref="B178">
    <cfRule type="containsText" dxfId="163" priority="206" stopIfTrue="1" operator="containsText" text="x,xx">
      <formula>NOT(ISERROR(SEARCH("x,xx",B178)))</formula>
    </cfRule>
  </conditionalFormatting>
  <conditionalFormatting sqref="B183">
    <cfRule type="containsText" dxfId="162" priority="205" stopIfTrue="1" operator="containsText" text="x,xx">
      <formula>NOT(ISERROR(SEARCH("x,xx",B183)))</formula>
    </cfRule>
  </conditionalFormatting>
  <conditionalFormatting sqref="B182">
    <cfRule type="containsText" dxfId="161" priority="204" stopIfTrue="1" operator="containsText" text="x,xx">
      <formula>NOT(ISERROR(SEARCH("x,xx",B182)))</formula>
    </cfRule>
  </conditionalFormatting>
  <conditionalFormatting sqref="B195">
    <cfRule type="containsText" dxfId="160" priority="202" stopIfTrue="1" operator="containsText" text="x,xx">
      <formula>NOT(ISERROR(SEARCH("x,xx",B195)))</formula>
    </cfRule>
  </conditionalFormatting>
  <conditionalFormatting sqref="B196">
    <cfRule type="containsText" dxfId="159" priority="201" stopIfTrue="1" operator="containsText" text="x,xx">
      <formula>NOT(ISERROR(SEARCH("x,xx",B196)))</formula>
    </cfRule>
  </conditionalFormatting>
  <conditionalFormatting sqref="B205">
    <cfRule type="containsText" dxfId="158" priority="200" stopIfTrue="1" operator="containsText" text="x,xx">
      <formula>NOT(ISERROR(SEARCH("x,xx",B205)))</formula>
    </cfRule>
  </conditionalFormatting>
  <conditionalFormatting sqref="B186">
    <cfRule type="containsText" dxfId="157" priority="199" stopIfTrue="1" operator="containsText" text="x,xx">
      <formula>NOT(ISERROR(SEARCH("x,xx",B186)))</formula>
    </cfRule>
  </conditionalFormatting>
  <conditionalFormatting sqref="B174">
    <cfRule type="containsText" dxfId="156" priority="197" stopIfTrue="1" operator="containsText" text="x,xx">
      <formula>NOT(ISERROR(SEARCH("x,xx",B174)))</formula>
    </cfRule>
  </conditionalFormatting>
  <conditionalFormatting sqref="B175">
    <cfRule type="containsText" dxfId="155" priority="196" stopIfTrue="1" operator="containsText" text="x,xx">
      <formula>NOT(ISERROR(SEARCH("x,xx",B175)))</formula>
    </cfRule>
  </conditionalFormatting>
  <conditionalFormatting sqref="B168">
    <cfRule type="containsText" dxfId="154" priority="193" stopIfTrue="1" operator="containsText" text="x,xx">
      <formula>NOT(ISERROR(SEARCH("x,xx",B168)))</formula>
    </cfRule>
  </conditionalFormatting>
  <conditionalFormatting sqref="B224 B226">
    <cfRule type="containsText" dxfId="153" priority="190" stopIfTrue="1" operator="containsText" text="x,xx">
      <formula>NOT(ISERROR(SEARCH("x,xx",B224)))</formula>
    </cfRule>
  </conditionalFormatting>
  <conditionalFormatting sqref="B221">
    <cfRule type="containsText" dxfId="152" priority="187" stopIfTrue="1" operator="containsText" text="x,xx">
      <formula>NOT(ISERROR(SEARCH("x,xx",B221)))</formula>
    </cfRule>
  </conditionalFormatting>
  <conditionalFormatting sqref="B220">
    <cfRule type="containsText" dxfId="151" priority="184" stopIfTrue="1" operator="containsText" text="x,xx">
      <formula>NOT(ISERROR(SEARCH("x,xx",B220)))</formula>
    </cfRule>
  </conditionalFormatting>
  <conditionalFormatting sqref="B143">
    <cfRule type="containsText" dxfId="150" priority="183" stopIfTrue="1" operator="containsText" text="x,xx">
      <formula>NOT(ISERROR(SEARCH("x,xx",B143)))</formula>
    </cfRule>
  </conditionalFormatting>
  <conditionalFormatting sqref="B144 F145">
    <cfRule type="containsText" dxfId="149" priority="180" stopIfTrue="1" operator="containsText" text="x,xx">
      <formula>NOT(ISERROR(SEARCH("x,xx",B144)))</formula>
    </cfRule>
  </conditionalFormatting>
  <conditionalFormatting sqref="B223">
    <cfRule type="containsText" dxfId="148" priority="179" stopIfTrue="1" operator="containsText" text="x,xx">
      <formula>NOT(ISERROR(SEARCH("x,xx",B223)))</formula>
    </cfRule>
  </conditionalFormatting>
  <conditionalFormatting sqref="B233">
    <cfRule type="containsText" dxfId="147" priority="178" stopIfTrue="1" operator="containsText" text="x,xx">
      <formula>NOT(ISERROR(SEARCH("x,xx",B233)))</formula>
    </cfRule>
  </conditionalFormatting>
  <conditionalFormatting sqref="F129 F136:F141">
    <cfRule type="cellIs" dxfId="146" priority="176" stopIfTrue="1" operator="equal">
      <formula>"X,XX"</formula>
    </cfRule>
  </conditionalFormatting>
  <conditionalFormatting sqref="F128">
    <cfRule type="cellIs" dxfId="145" priority="174" stopIfTrue="1" operator="equal">
      <formula>"X,XX"</formula>
    </cfRule>
  </conditionalFormatting>
  <conditionalFormatting sqref="F134">
    <cfRule type="cellIs" dxfId="144" priority="175" stopIfTrue="1" operator="equal">
      <formula>"X,XX"</formula>
    </cfRule>
  </conditionalFormatting>
  <conditionalFormatting sqref="F131">
    <cfRule type="cellIs" dxfId="143" priority="172" stopIfTrue="1" operator="equal">
      <formula>"X,XX"</formula>
    </cfRule>
  </conditionalFormatting>
  <conditionalFormatting sqref="F130">
    <cfRule type="cellIs" dxfId="142" priority="173" stopIfTrue="1" operator="equal">
      <formula>"X,XX"</formula>
    </cfRule>
  </conditionalFormatting>
  <conditionalFormatting sqref="F132:F133">
    <cfRule type="cellIs" dxfId="141" priority="171" stopIfTrue="1" operator="equal">
      <formula>"X,XX"</formula>
    </cfRule>
  </conditionalFormatting>
  <conditionalFormatting sqref="F135">
    <cfRule type="cellIs" dxfId="140" priority="170" stopIfTrue="1" operator="equal">
      <formula>"X,XX"</formula>
    </cfRule>
  </conditionalFormatting>
  <conditionalFormatting sqref="F142">
    <cfRule type="cellIs" dxfId="139" priority="169" stopIfTrue="1" operator="equal">
      <formula>"X,XX"</formula>
    </cfRule>
  </conditionalFormatting>
  <conditionalFormatting sqref="E226">
    <cfRule type="cellIs" dxfId="138" priority="44" stopIfTrue="1" operator="equal">
      <formula>"X,XX"</formula>
    </cfRule>
  </conditionalFormatting>
  <conditionalFormatting sqref="F228">
    <cfRule type="cellIs" dxfId="137" priority="40" stopIfTrue="1" operator="equal">
      <formula>"X,XX"</formula>
    </cfRule>
  </conditionalFormatting>
  <conditionalFormatting sqref="E129 E136:E141">
    <cfRule type="cellIs" dxfId="136" priority="168" stopIfTrue="1" operator="equal">
      <formula>"X,XX"</formula>
    </cfRule>
  </conditionalFormatting>
  <conditionalFormatting sqref="E134">
    <cfRule type="cellIs" dxfId="135" priority="167" stopIfTrue="1" operator="equal">
      <formula>"X,XX"</formula>
    </cfRule>
  </conditionalFormatting>
  <conditionalFormatting sqref="E131">
    <cfRule type="cellIs" dxfId="134" priority="165" stopIfTrue="1" operator="equal">
      <formula>"X,XX"</formula>
    </cfRule>
  </conditionalFormatting>
  <conditionalFormatting sqref="E130">
    <cfRule type="cellIs" dxfId="133" priority="166" stopIfTrue="1" operator="equal">
      <formula>"X,XX"</formula>
    </cfRule>
  </conditionalFormatting>
  <conditionalFormatting sqref="E132:E133">
    <cfRule type="cellIs" dxfId="132" priority="164" stopIfTrue="1" operator="equal">
      <formula>"X,XX"</formula>
    </cfRule>
  </conditionalFormatting>
  <conditionalFormatting sqref="E135">
    <cfRule type="cellIs" dxfId="131" priority="163" stopIfTrue="1" operator="equal">
      <formula>"X,XX"</formula>
    </cfRule>
  </conditionalFormatting>
  <conditionalFormatting sqref="E159:F161">
    <cfRule type="cellIs" dxfId="130" priority="162" stopIfTrue="1" operator="equal">
      <formula>"X,XX"</formula>
    </cfRule>
  </conditionalFormatting>
  <conditionalFormatting sqref="E163:F163">
    <cfRule type="cellIs" dxfId="129" priority="161" stopIfTrue="1" operator="equal">
      <formula>"X,XX"</formula>
    </cfRule>
  </conditionalFormatting>
  <conditionalFormatting sqref="E150:F150 E156:F156 E158:F158">
    <cfRule type="cellIs" dxfId="128" priority="160" stopIfTrue="1" operator="equal">
      <formula>"X,XX"</formula>
    </cfRule>
  </conditionalFormatting>
  <conditionalFormatting sqref="E153:F153">
    <cfRule type="cellIs" dxfId="127" priority="159" stopIfTrue="1" operator="equal">
      <formula>"X,XX"</formula>
    </cfRule>
  </conditionalFormatting>
  <conditionalFormatting sqref="E157:F157">
    <cfRule type="cellIs" dxfId="126" priority="158" stopIfTrue="1" operator="equal">
      <formula>"X,XX"</formula>
    </cfRule>
  </conditionalFormatting>
  <conditionalFormatting sqref="E147:F147">
    <cfRule type="cellIs" dxfId="125" priority="157" stopIfTrue="1" operator="equal">
      <formula>"X,XX"</formula>
    </cfRule>
  </conditionalFormatting>
  <conditionalFormatting sqref="E151:F151">
    <cfRule type="cellIs" dxfId="124" priority="155" stopIfTrue="1" operator="equal">
      <formula>"X,XX"</formula>
    </cfRule>
  </conditionalFormatting>
  <conditionalFormatting sqref="E162:F162">
    <cfRule type="cellIs" dxfId="123" priority="156" stopIfTrue="1" operator="equal">
      <formula>"X,XX"</formula>
    </cfRule>
  </conditionalFormatting>
  <conditionalFormatting sqref="E152:F152">
    <cfRule type="cellIs" dxfId="122" priority="154" stopIfTrue="1" operator="equal">
      <formula>"X,XX"</formula>
    </cfRule>
  </conditionalFormatting>
  <conditionalFormatting sqref="E154:F154">
    <cfRule type="cellIs" dxfId="121" priority="153" stopIfTrue="1" operator="equal">
      <formula>"X,XX"</formula>
    </cfRule>
  </conditionalFormatting>
  <conditionalFormatting sqref="E155:F155">
    <cfRule type="cellIs" dxfId="120" priority="152" stopIfTrue="1" operator="equal">
      <formula>"X,XX"</formula>
    </cfRule>
  </conditionalFormatting>
  <conditionalFormatting sqref="E148:F148">
    <cfRule type="cellIs" dxfId="119" priority="151" stopIfTrue="1" operator="equal">
      <formula>"X,XX"</formula>
    </cfRule>
  </conditionalFormatting>
  <conditionalFormatting sqref="E149:F149">
    <cfRule type="cellIs" dxfId="118" priority="150" stopIfTrue="1" operator="equal">
      <formula>"X,XX"</formula>
    </cfRule>
  </conditionalFormatting>
  <conditionalFormatting sqref="F167">
    <cfRule type="cellIs" dxfId="117" priority="149" stopIfTrue="1" operator="equal">
      <formula>"X,XX"</formula>
    </cfRule>
  </conditionalFormatting>
  <conditionalFormatting sqref="F168">
    <cfRule type="cellIs" dxfId="116" priority="148" stopIfTrue="1" operator="equal">
      <formula>"X,XX"</formula>
    </cfRule>
  </conditionalFormatting>
  <conditionalFormatting sqref="F164">
    <cfRule type="cellIs" dxfId="115" priority="147" stopIfTrue="1" operator="equal">
      <formula>"X,XX"</formula>
    </cfRule>
  </conditionalFormatting>
  <conditionalFormatting sqref="F165">
    <cfRule type="cellIs" dxfId="114" priority="146" stopIfTrue="1" operator="equal">
      <formula>"X,XX"</formula>
    </cfRule>
  </conditionalFormatting>
  <conditionalFormatting sqref="F166">
    <cfRule type="cellIs" dxfId="113" priority="145" stopIfTrue="1" operator="equal">
      <formula>"X,XX"</formula>
    </cfRule>
  </conditionalFormatting>
  <conditionalFormatting sqref="F172">
    <cfRule type="cellIs" dxfId="112" priority="144" stopIfTrue="1" operator="equal">
      <formula>"X,XX"</formula>
    </cfRule>
  </conditionalFormatting>
  <conditionalFormatting sqref="F175">
    <cfRule type="cellIs" dxfId="111" priority="143" stopIfTrue="1" operator="equal">
      <formula>"X,XX"</formula>
    </cfRule>
  </conditionalFormatting>
  <conditionalFormatting sqref="F173:F174">
    <cfRule type="cellIs" dxfId="110" priority="142" stopIfTrue="1" operator="equal">
      <formula>"X,XX"</formula>
    </cfRule>
  </conditionalFormatting>
  <conditionalFormatting sqref="F179">
    <cfRule type="cellIs" dxfId="109" priority="141" stopIfTrue="1" operator="equal">
      <formula>"X,XX"</formula>
    </cfRule>
  </conditionalFormatting>
  <conditionalFormatting sqref="F182">
    <cfRule type="cellIs" dxfId="108" priority="140" stopIfTrue="1" operator="equal">
      <formula>"X,XX"</formula>
    </cfRule>
  </conditionalFormatting>
  <conditionalFormatting sqref="F180:F181">
    <cfRule type="cellIs" dxfId="107" priority="139" stopIfTrue="1" operator="equal">
      <formula>"X,XX"</formula>
    </cfRule>
  </conditionalFormatting>
  <conditionalFormatting sqref="F197">
    <cfRule type="cellIs" dxfId="106" priority="138" stopIfTrue="1" operator="equal">
      <formula>"X,XX"</formula>
    </cfRule>
  </conditionalFormatting>
  <conditionalFormatting sqref="F194">
    <cfRule type="cellIs" dxfId="105" priority="137" stopIfTrue="1" operator="equal">
      <formula>"X,XX"</formula>
    </cfRule>
  </conditionalFormatting>
  <conditionalFormatting sqref="F200">
    <cfRule type="cellIs" dxfId="104" priority="135" stopIfTrue="1" operator="equal">
      <formula>"X,XX"</formula>
    </cfRule>
  </conditionalFormatting>
  <conditionalFormatting sqref="F193">
    <cfRule type="cellIs" dxfId="103" priority="136" stopIfTrue="1" operator="equal">
      <formula>"X,XX"</formula>
    </cfRule>
  </conditionalFormatting>
  <conditionalFormatting sqref="F201">
    <cfRule type="cellIs" dxfId="102" priority="134" stopIfTrue="1" operator="equal">
      <formula>"X,XX"</formula>
    </cfRule>
  </conditionalFormatting>
  <conditionalFormatting sqref="F183 F185">
    <cfRule type="cellIs" dxfId="101" priority="133" stopIfTrue="1" operator="equal">
      <formula>"X,XX"</formula>
    </cfRule>
  </conditionalFormatting>
  <conditionalFormatting sqref="F215">
    <cfRule type="cellIs" dxfId="100" priority="126" stopIfTrue="1" operator="equal">
      <formula>"X,XX"</formula>
    </cfRule>
  </conditionalFormatting>
  <conditionalFormatting sqref="F190">
    <cfRule type="cellIs" dxfId="99" priority="132" stopIfTrue="1" operator="equal">
      <formula>"X,XX"</formula>
    </cfRule>
  </conditionalFormatting>
  <conditionalFormatting sqref="F186">
    <cfRule type="cellIs" dxfId="98" priority="131" stopIfTrue="1" operator="equal">
      <formula>"X,XX"</formula>
    </cfRule>
  </conditionalFormatting>
  <conditionalFormatting sqref="F207">
    <cfRule type="cellIs" dxfId="97" priority="125" stopIfTrue="1" operator="equal">
      <formula>"X,XX"</formula>
    </cfRule>
  </conditionalFormatting>
  <conditionalFormatting sqref="F202">
    <cfRule type="cellIs" dxfId="96" priority="130" stopIfTrue="1" operator="equal">
      <formula>"X,XX"</formula>
    </cfRule>
  </conditionalFormatting>
  <conditionalFormatting sqref="F205">
    <cfRule type="cellIs" dxfId="95" priority="129" stopIfTrue="1" operator="equal">
      <formula>"X,XX"</formula>
    </cfRule>
  </conditionalFormatting>
  <conditionalFormatting sqref="F203:F204">
    <cfRule type="cellIs" dxfId="94" priority="128" stopIfTrue="1" operator="equal">
      <formula>"X,XX"</formula>
    </cfRule>
  </conditionalFormatting>
  <conditionalFormatting sqref="F213">
    <cfRule type="cellIs" dxfId="93" priority="127" stopIfTrue="1" operator="equal">
      <formula>"X,XX"</formula>
    </cfRule>
  </conditionalFormatting>
  <conditionalFormatting sqref="F209">
    <cfRule type="cellIs" dxfId="92" priority="123" stopIfTrue="1" operator="equal">
      <formula>"X,XX"</formula>
    </cfRule>
  </conditionalFormatting>
  <conditionalFormatting sqref="F208">
    <cfRule type="cellIs" dxfId="91" priority="124" stopIfTrue="1" operator="equal">
      <formula>"X,XX"</formula>
    </cfRule>
  </conditionalFormatting>
  <conditionalFormatting sqref="F210">
    <cfRule type="cellIs" dxfId="90" priority="122" stopIfTrue="1" operator="equal">
      <formula>"X,XX"</formula>
    </cfRule>
  </conditionalFormatting>
  <conditionalFormatting sqref="F216">
    <cfRule type="cellIs" dxfId="89" priority="121" stopIfTrue="1" operator="equal">
      <formula>"X,XX"</formula>
    </cfRule>
  </conditionalFormatting>
  <conditionalFormatting sqref="F218">
    <cfRule type="cellIs" dxfId="88" priority="120" stopIfTrue="1" operator="equal">
      <formula>"X,XX"</formula>
    </cfRule>
  </conditionalFormatting>
  <conditionalFormatting sqref="F219:F220">
    <cfRule type="cellIs" dxfId="87" priority="119" stopIfTrue="1" operator="equal">
      <formula>"X,XX"</formula>
    </cfRule>
  </conditionalFormatting>
  <conditionalFormatting sqref="F221:F222">
    <cfRule type="cellIs" dxfId="86" priority="118" stopIfTrue="1" operator="equal">
      <formula>"X,XX"</formula>
    </cfRule>
  </conditionalFormatting>
  <conditionalFormatting sqref="F188">
    <cfRule type="cellIs" dxfId="85" priority="116" stopIfTrue="1" operator="equal">
      <formula>"X,XX"</formula>
    </cfRule>
  </conditionalFormatting>
  <conditionalFormatting sqref="F187">
    <cfRule type="cellIs" dxfId="84" priority="117" stopIfTrue="1" operator="equal">
      <formula>"X,XX"</formula>
    </cfRule>
  </conditionalFormatting>
  <conditionalFormatting sqref="F189">
    <cfRule type="cellIs" dxfId="83" priority="115" stopIfTrue="1" operator="equal">
      <formula>"X,XX"</formula>
    </cfRule>
  </conditionalFormatting>
  <conditionalFormatting sqref="F177">
    <cfRule type="cellIs" dxfId="82" priority="114" stopIfTrue="1" operator="equal">
      <formula>"X,XX"</formula>
    </cfRule>
  </conditionalFormatting>
  <conditionalFormatting sqref="F176">
    <cfRule type="cellIs" dxfId="81" priority="113" stopIfTrue="1" operator="equal">
      <formula>"X,XX"</formula>
    </cfRule>
  </conditionalFormatting>
  <conditionalFormatting sqref="F184">
    <cfRule type="cellIs" dxfId="80" priority="112" stopIfTrue="1" operator="equal">
      <formula>"X,XX"</formula>
    </cfRule>
  </conditionalFormatting>
  <conditionalFormatting sqref="F206">
    <cfRule type="cellIs" dxfId="79" priority="111" stopIfTrue="1" operator="equal">
      <formula>"X,XX"</formula>
    </cfRule>
  </conditionalFormatting>
  <conditionalFormatting sqref="F196">
    <cfRule type="cellIs" dxfId="78" priority="110" stopIfTrue="1" operator="equal">
      <formula>"X,XX"</formula>
    </cfRule>
  </conditionalFormatting>
  <conditionalFormatting sqref="F212">
    <cfRule type="cellIs" dxfId="77" priority="109" stopIfTrue="1" operator="equal">
      <formula>"X,XX"</formula>
    </cfRule>
  </conditionalFormatting>
  <conditionalFormatting sqref="F199">
    <cfRule type="cellIs" dxfId="76" priority="100" stopIfTrue="1" operator="equal">
      <formula>"X,XX"</formula>
    </cfRule>
  </conditionalFormatting>
  <conditionalFormatting sqref="F178">
    <cfRule type="cellIs" dxfId="75" priority="108" stopIfTrue="1" operator="equal">
      <formula>"X,XX"</formula>
    </cfRule>
  </conditionalFormatting>
  <conditionalFormatting sqref="F198">
    <cfRule type="cellIs" dxfId="74" priority="107" stopIfTrue="1" operator="equal">
      <formula>"X,XX"</formula>
    </cfRule>
  </conditionalFormatting>
  <conditionalFormatting sqref="F214">
    <cfRule type="cellIs" dxfId="73" priority="106" stopIfTrue="1" operator="equal">
      <formula>"X,XX"</formula>
    </cfRule>
  </conditionalFormatting>
  <conditionalFormatting sqref="F191">
    <cfRule type="cellIs" dxfId="72" priority="105" stopIfTrue="1" operator="equal">
      <formula>"X,XX"</formula>
    </cfRule>
  </conditionalFormatting>
  <conditionalFormatting sqref="F170">
    <cfRule type="cellIs" dxfId="71" priority="99" stopIfTrue="1" operator="equal">
      <formula>"X,XX"</formula>
    </cfRule>
  </conditionalFormatting>
  <conditionalFormatting sqref="F195">
    <cfRule type="cellIs" dxfId="70" priority="104" stopIfTrue="1" operator="equal">
      <formula>"X,XX"</formula>
    </cfRule>
  </conditionalFormatting>
  <conditionalFormatting sqref="F211">
    <cfRule type="cellIs" dxfId="69" priority="103" stopIfTrue="1" operator="equal">
      <formula>"X,XX"</formula>
    </cfRule>
  </conditionalFormatting>
  <conditionalFormatting sqref="F192">
    <cfRule type="cellIs" dxfId="68" priority="102" stopIfTrue="1" operator="equal">
      <formula>"X,XX"</formula>
    </cfRule>
  </conditionalFormatting>
  <conditionalFormatting sqref="F169">
    <cfRule type="cellIs" dxfId="67" priority="101" stopIfTrue="1" operator="equal">
      <formula>"X,XX"</formula>
    </cfRule>
  </conditionalFormatting>
  <conditionalFormatting sqref="F171">
    <cfRule type="cellIs" dxfId="66" priority="98" stopIfTrue="1" operator="equal">
      <formula>"X,XX"</formula>
    </cfRule>
  </conditionalFormatting>
  <conditionalFormatting sqref="F217">
    <cfRule type="cellIs" dxfId="65" priority="97" stopIfTrue="1" operator="equal">
      <formula>"X,XX"</formula>
    </cfRule>
  </conditionalFormatting>
  <conditionalFormatting sqref="E167">
    <cfRule type="cellIs" dxfId="64" priority="96" stopIfTrue="1" operator="equal">
      <formula>"X,XX"</formula>
    </cfRule>
  </conditionalFormatting>
  <conditionalFormatting sqref="E168">
    <cfRule type="cellIs" dxfId="63" priority="95" stopIfTrue="1" operator="equal">
      <formula>"X,XX"</formula>
    </cfRule>
  </conditionalFormatting>
  <conditionalFormatting sqref="E166">
    <cfRule type="cellIs" dxfId="62" priority="94" stopIfTrue="1" operator="equal">
      <formula>"X,XX"</formula>
    </cfRule>
  </conditionalFormatting>
  <conditionalFormatting sqref="E172">
    <cfRule type="cellIs" dxfId="61" priority="93" stopIfTrue="1" operator="equal">
      <formula>"X,XX"</formula>
    </cfRule>
  </conditionalFormatting>
  <conditionalFormatting sqref="E175">
    <cfRule type="cellIs" dxfId="60" priority="92" stopIfTrue="1" operator="equal">
      <formula>"X,XX"</formula>
    </cfRule>
  </conditionalFormatting>
  <conditionalFormatting sqref="E173:E174">
    <cfRule type="cellIs" dxfId="59" priority="91" stopIfTrue="1" operator="equal">
      <formula>"X,XX"</formula>
    </cfRule>
  </conditionalFormatting>
  <conditionalFormatting sqref="E179">
    <cfRule type="cellIs" dxfId="58" priority="90" stopIfTrue="1" operator="equal">
      <formula>"X,XX"</formula>
    </cfRule>
  </conditionalFormatting>
  <conditionalFormatting sqref="E182">
    <cfRule type="cellIs" dxfId="57" priority="89" stopIfTrue="1" operator="equal">
      <formula>"X,XX"</formula>
    </cfRule>
  </conditionalFormatting>
  <conditionalFormatting sqref="E180:E181">
    <cfRule type="cellIs" dxfId="56" priority="88" stopIfTrue="1" operator="equal">
      <formula>"X,XX"</formula>
    </cfRule>
  </conditionalFormatting>
  <conditionalFormatting sqref="E197">
    <cfRule type="cellIs" dxfId="55" priority="87" stopIfTrue="1" operator="equal">
      <formula>"X,XX"</formula>
    </cfRule>
  </conditionalFormatting>
  <conditionalFormatting sqref="E194">
    <cfRule type="cellIs" dxfId="54" priority="86" stopIfTrue="1" operator="equal">
      <formula>"X,XX"</formula>
    </cfRule>
  </conditionalFormatting>
  <conditionalFormatting sqref="E200">
    <cfRule type="cellIs" dxfId="53" priority="84" stopIfTrue="1" operator="equal">
      <formula>"X,XX"</formula>
    </cfRule>
  </conditionalFormatting>
  <conditionalFormatting sqref="E193">
    <cfRule type="cellIs" dxfId="52" priority="85" stopIfTrue="1" operator="equal">
      <formula>"X,XX"</formula>
    </cfRule>
  </conditionalFormatting>
  <conditionalFormatting sqref="E201">
    <cfRule type="cellIs" dxfId="51" priority="83" stopIfTrue="1" operator="equal">
      <formula>"X,XX"</formula>
    </cfRule>
  </conditionalFormatting>
  <conditionalFormatting sqref="E183 E185">
    <cfRule type="cellIs" dxfId="50" priority="82" stopIfTrue="1" operator="equal">
      <formula>"X,XX"</formula>
    </cfRule>
  </conditionalFormatting>
  <conditionalFormatting sqref="E215">
    <cfRule type="cellIs" dxfId="49" priority="75" stopIfTrue="1" operator="equal">
      <formula>"X,XX"</formula>
    </cfRule>
  </conditionalFormatting>
  <conditionalFormatting sqref="E190">
    <cfRule type="cellIs" dxfId="48" priority="81" stopIfTrue="1" operator="equal">
      <formula>"X,XX"</formula>
    </cfRule>
  </conditionalFormatting>
  <conditionalFormatting sqref="E186">
    <cfRule type="cellIs" dxfId="47" priority="80" stopIfTrue="1" operator="equal">
      <formula>"X,XX"</formula>
    </cfRule>
  </conditionalFormatting>
  <conditionalFormatting sqref="E207">
    <cfRule type="cellIs" dxfId="46" priority="74" stopIfTrue="1" operator="equal">
      <formula>"X,XX"</formula>
    </cfRule>
  </conditionalFormatting>
  <conditionalFormatting sqref="E202">
    <cfRule type="cellIs" dxfId="45" priority="79" stopIfTrue="1" operator="equal">
      <formula>"X,XX"</formula>
    </cfRule>
  </conditionalFormatting>
  <conditionalFormatting sqref="E205">
    <cfRule type="cellIs" dxfId="44" priority="78" stopIfTrue="1" operator="equal">
      <formula>"X,XX"</formula>
    </cfRule>
  </conditionalFormatting>
  <conditionalFormatting sqref="E203:E204">
    <cfRule type="cellIs" dxfId="43" priority="77" stopIfTrue="1" operator="equal">
      <formula>"X,XX"</formula>
    </cfRule>
  </conditionalFormatting>
  <conditionalFormatting sqref="E213">
    <cfRule type="cellIs" dxfId="42" priority="76" stopIfTrue="1" operator="equal">
      <formula>"X,XX"</formula>
    </cfRule>
  </conditionalFormatting>
  <conditionalFormatting sqref="E209">
    <cfRule type="cellIs" dxfId="41" priority="72" stopIfTrue="1" operator="equal">
      <formula>"X,XX"</formula>
    </cfRule>
  </conditionalFormatting>
  <conditionalFormatting sqref="E208">
    <cfRule type="cellIs" dxfId="40" priority="73" stopIfTrue="1" operator="equal">
      <formula>"X,XX"</formula>
    </cfRule>
  </conditionalFormatting>
  <conditionalFormatting sqref="E210">
    <cfRule type="cellIs" dxfId="39" priority="71" stopIfTrue="1" operator="equal">
      <formula>"X,XX"</formula>
    </cfRule>
  </conditionalFormatting>
  <conditionalFormatting sqref="E188">
    <cfRule type="cellIs" dxfId="38" priority="69" stopIfTrue="1" operator="equal">
      <formula>"X,XX"</formula>
    </cfRule>
  </conditionalFormatting>
  <conditionalFormatting sqref="E187">
    <cfRule type="cellIs" dxfId="37" priority="70" stopIfTrue="1" operator="equal">
      <formula>"X,XX"</formula>
    </cfRule>
  </conditionalFormatting>
  <conditionalFormatting sqref="E189">
    <cfRule type="cellIs" dxfId="36" priority="68" stopIfTrue="1" operator="equal">
      <formula>"X,XX"</formula>
    </cfRule>
  </conditionalFormatting>
  <conditionalFormatting sqref="E177">
    <cfRule type="cellIs" dxfId="35" priority="67" stopIfTrue="1" operator="equal">
      <formula>"X,XX"</formula>
    </cfRule>
  </conditionalFormatting>
  <conditionalFormatting sqref="E176">
    <cfRule type="cellIs" dxfId="34" priority="66" stopIfTrue="1" operator="equal">
      <formula>"X,XX"</formula>
    </cfRule>
  </conditionalFormatting>
  <conditionalFormatting sqref="E184">
    <cfRule type="cellIs" dxfId="33" priority="65" stopIfTrue="1" operator="equal">
      <formula>"X,XX"</formula>
    </cfRule>
  </conditionalFormatting>
  <conditionalFormatting sqref="E206">
    <cfRule type="cellIs" dxfId="32" priority="64" stopIfTrue="1" operator="equal">
      <formula>"X,XX"</formula>
    </cfRule>
  </conditionalFormatting>
  <conditionalFormatting sqref="E196">
    <cfRule type="cellIs" dxfId="31" priority="63" stopIfTrue="1" operator="equal">
      <formula>"X,XX"</formula>
    </cfRule>
  </conditionalFormatting>
  <conditionalFormatting sqref="E212">
    <cfRule type="cellIs" dxfId="30" priority="62" stopIfTrue="1" operator="equal">
      <formula>"X,XX"</formula>
    </cfRule>
  </conditionalFormatting>
  <conditionalFormatting sqref="E199">
    <cfRule type="cellIs" dxfId="29" priority="53" stopIfTrue="1" operator="equal">
      <formula>"X,XX"</formula>
    </cfRule>
  </conditionalFormatting>
  <conditionalFormatting sqref="E178">
    <cfRule type="cellIs" dxfId="28" priority="61" stopIfTrue="1" operator="equal">
      <formula>"X,XX"</formula>
    </cfRule>
  </conditionalFormatting>
  <conditionalFormatting sqref="E198">
    <cfRule type="cellIs" dxfId="27" priority="60" stopIfTrue="1" operator="equal">
      <formula>"X,XX"</formula>
    </cfRule>
  </conditionalFormatting>
  <conditionalFormatting sqref="E214">
    <cfRule type="cellIs" dxfId="26" priority="59" stopIfTrue="1" operator="equal">
      <formula>"X,XX"</formula>
    </cfRule>
  </conditionalFormatting>
  <conditionalFormatting sqref="E191">
    <cfRule type="cellIs" dxfId="25" priority="58" stopIfTrue="1" operator="equal">
      <formula>"X,XX"</formula>
    </cfRule>
  </conditionalFormatting>
  <conditionalFormatting sqref="E170">
    <cfRule type="cellIs" dxfId="24" priority="52" stopIfTrue="1" operator="equal">
      <formula>"X,XX"</formula>
    </cfRule>
  </conditionalFormatting>
  <conditionalFormatting sqref="E195">
    <cfRule type="cellIs" dxfId="23" priority="57" stopIfTrue="1" operator="equal">
      <formula>"X,XX"</formula>
    </cfRule>
  </conditionalFormatting>
  <conditionalFormatting sqref="E211">
    <cfRule type="cellIs" dxfId="22" priority="56" stopIfTrue="1" operator="equal">
      <formula>"X,XX"</formula>
    </cfRule>
  </conditionalFormatting>
  <conditionalFormatting sqref="E192">
    <cfRule type="cellIs" dxfId="21" priority="55" stopIfTrue="1" operator="equal">
      <formula>"X,XX"</formula>
    </cfRule>
  </conditionalFormatting>
  <conditionalFormatting sqref="E169">
    <cfRule type="cellIs" dxfId="20" priority="54" stopIfTrue="1" operator="equal">
      <formula>"X,XX"</formula>
    </cfRule>
  </conditionalFormatting>
  <conditionalFormatting sqref="E171">
    <cfRule type="cellIs" dxfId="19" priority="51" stopIfTrue="1" operator="equal">
      <formula>"X,XX"</formula>
    </cfRule>
  </conditionalFormatting>
  <conditionalFormatting sqref="E219:E220">
    <cfRule type="cellIs" dxfId="18" priority="50" stopIfTrue="1" operator="equal">
      <formula>"X,XX"</formula>
    </cfRule>
  </conditionalFormatting>
  <conditionalFormatting sqref="E221:E222">
    <cfRule type="cellIs" dxfId="17" priority="49" stopIfTrue="1" operator="equal">
      <formula>"X,XX"</formula>
    </cfRule>
  </conditionalFormatting>
  <conditionalFormatting sqref="F225:F226">
    <cfRule type="cellIs" dxfId="16" priority="48" stopIfTrue="1" operator="equal">
      <formula>"X,XX"</formula>
    </cfRule>
  </conditionalFormatting>
  <conditionalFormatting sqref="F230">
    <cfRule type="cellIs" dxfId="15" priority="47" stopIfTrue="1" operator="equal">
      <formula>"X,XX"</formula>
    </cfRule>
  </conditionalFormatting>
  <conditionalFormatting sqref="F232">
    <cfRule type="cellIs" dxfId="14" priority="46" stopIfTrue="1" operator="equal">
      <formula>"X,XX"</formula>
    </cfRule>
  </conditionalFormatting>
  <conditionalFormatting sqref="F231">
    <cfRule type="cellIs" dxfId="13" priority="45" stopIfTrue="1" operator="equal">
      <formula>"X,XX"</formula>
    </cfRule>
  </conditionalFormatting>
  <conditionalFormatting sqref="B228">
    <cfRule type="containsText" dxfId="12" priority="43" stopIfTrue="1" operator="containsText" text="x,xx">
      <formula>NOT(ISERROR(SEARCH("x,xx",B228)))</formula>
    </cfRule>
  </conditionalFormatting>
  <conditionalFormatting sqref="B227">
    <cfRule type="containsText" dxfId="11" priority="42" stopIfTrue="1" operator="containsText" text="x,xx">
      <formula>NOT(ISERROR(SEARCH("x,xx",B227)))</formula>
    </cfRule>
  </conditionalFormatting>
  <conditionalFormatting sqref="F227">
    <cfRule type="cellIs" dxfId="10" priority="41" stopIfTrue="1" operator="equal">
      <formula>"X,XX"</formula>
    </cfRule>
  </conditionalFormatting>
  <conditionalFormatting sqref="B229">
    <cfRule type="containsText" dxfId="9" priority="39" stopIfTrue="1" operator="containsText" text="x,xx">
      <formula>NOT(ISERROR(SEARCH("x,xx",B229)))</formula>
    </cfRule>
  </conditionalFormatting>
  <conditionalFormatting sqref="F229">
    <cfRule type="cellIs" dxfId="8" priority="38" stopIfTrue="1" operator="equal">
      <formula>"X,XX"</formula>
    </cfRule>
  </conditionalFormatting>
  <conditionalFormatting sqref="B18">
    <cfRule type="containsText" dxfId="7" priority="34" stopIfTrue="1" operator="containsText" text="x,xx">
      <formula>NOT(ISERROR(SEARCH("x,xx",B18)))</formula>
    </cfRule>
  </conditionalFormatting>
  <conditionalFormatting sqref="F41">
    <cfRule type="containsText" dxfId="6" priority="9" stopIfTrue="1" operator="containsText" text="x,xx">
      <formula>NOT(ISERROR(SEARCH("x,xx",F41)))</formula>
    </cfRule>
  </conditionalFormatting>
  <conditionalFormatting sqref="B41">
    <cfRule type="containsText" dxfId="5" priority="8" stopIfTrue="1" operator="containsText" text="x,xx">
      <formula>NOT(ISERROR(SEARCH("x,xx",B41)))</formula>
    </cfRule>
  </conditionalFormatting>
  <conditionalFormatting sqref="F57">
    <cfRule type="containsText" dxfId="4" priority="6" stopIfTrue="1" operator="containsText" text="x,xx">
      <formula>NOT(ISERROR(SEARCH("x,xx",F57)))</formula>
    </cfRule>
  </conditionalFormatting>
  <conditionalFormatting sqref="B57">
    <cfRule type="containsText" dxfId="3" priority="5" stopIfTrue="1" operator="containsText" text="x,xx">
      <formula>NOT(ISERROR(SEARCH("x,xx",B57)))</formula>
    </cfRule>
  </conditionalFormatting>
  <conditionalFormatting sqref="F55">
    <cfRule type="containsText" dxfId="2" priority="3" stopIfTrue="1" operator="containsText" text="x,xx">
      <formula>NOT(ISERROR(SEARCH("x,xx",F55)))</formula>
    </cfRule>
  </conditionalFormatting>
  <conditionalFormatting sqref="B55">
    <cfRule type="containsText" dxfId="1" priority="2" stopIfTrue="1" operator="containsText" text="x,xx">
      <formula>NOT(ISERROR(SEARCH("x,xx",B55)))</formula>
    </cfRule>
  </conditionalFormatting>
  <conditionalFormatting sqref="B46 F46">
    <cfRule type="containsText" dxfId="0" priority="1" stopIfTrue="1" operator="containsText" text="x,xx">
      <formula>NOT(ISERROR(SEARCH("x,xx",B46)))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5" fitToHeight="20" orientation="landscape" r:id="rId1"/>
  <headerFooter>
    <oddHeader xml:space="preserve">&amp;L
&amp;G&amp;C&amp;"-,Negrito"&amp;11&amp;K03+000
&amp;K03+043UNIDADE DE ENGENHARIA&amp;R&amp;"-,Negrito"&amp;12&amp;K03+000
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Layout" zoomScale="85" zoomScaleNormal="100" zoomScalePageLayoutView="85" workbookViewId="0">
      <selection activeCell="D16" sqref="D16"/>
    </sheetView>
  </sheetViews>
  <sheetFormatPr defaultColWidth="8.85546875" defaultRowHeight="12.75" x14ac:dyDescent="0.2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85546875" style="20"/>
    <col min="7" max="7" width="31.42578125" style="20" customWidth="1"/>
    <col min="8" max="8" width="8.85546875" style="20"/>
    <col min="9" max="9" width="10.28515625" style="20" customWidth="1"/>
    <col min="10" max="16384" width="8.85546875" style="20"/>
  </cols>
  <sheetData>
    <row r="1" spans="1:8" x14ac:dyDescent="0.2">
      <c r="A1" s="19"/>
      <c r="B1" s="19"/>
      <c r="C1" s="19"/>
      <c r="D1" s="19"/>
      <c r="E1" s="1"/>
    </row>
    <row r="2" spans="1:8" x14ac:dyDescent="0.2">
      <c r="A2" s="19"/>
      <c r="B2" s="19"/>
      <c r="C2" s="19"/>
      <c r="D2" s="19"/>
      <c r="E2" s="1"/>
    </row>
    <row r="3" spans="1:8" x14ac:dyDescent="0.2">
      <c r="A3" s="19"/>
      <c r="B3" s="19"/>
      <c r="C3" s="19"/>
      <c r="D3" s="19"/>
      <c r="E3" s="1"/>
    </row>
    <row r="4" spans="1:8" ht="12.75" customHeight="1" x14ac:dyDescent="0.2">
      <c r="A4" s="21"/>
      <c r="B4" s="195" t="s">
        <v>48</v>
      </c>
      <c r="C4" s="195"/>
      <c r="D4" s="195"/>
      <c r="E4" s="1"/>
    </row>
    <row r="5" spans="1:8" s="24" customFormat="1" ht="13.5" thickBot="1" x14ac:dyDescent="0.25">
      <c r="A5" s="23"/>
      <c r="B5" s="23"/>
      <c r="C5" s="23"/>
      <c r="D5" s="23"/>
      <c r="E5" s="23"/>
    </row>
    <row r="6" spans="1:8" ht="15" x14ac:dyDescent="0.2">
      <c r="A6" s="2"/>
      <c r="B6" s="61"/>
      <c r="C6" s="62" t="s">
        <v>23</v>
      </c>
      <c r="D6" s="62"/>
      <c r="E6" s="2"/>
      <c r="F6" s="196" t="s">
        <v>47</v>
      </c>
      <c r="G6" s="196"/>
      <c r="H6" s="196"/>
    </row>
    <row r="7" spans="1:8" ht="15" x14ac:dyDescent="0.2">
      <c r="A7" s="1"/>
      <c r="B7" s="50">
        <v>1</v>
      </c>
      <c r="C7" s="53" t="s">
        <v>24</v>
      </c>
      <c r="D7" s="63">
        <v>3.5000000000000003E-2</v>
      </c>
      <c r="E7" s="1"/>
      <c r="F7" s="154" t="s">
        <v>38</v>
      </c>
      <c r="G7" s="154"/>
      <c r="H7" s="154"/>
    </row>
    <row r="8" spans="1:8" ht="15" x14ac:dyDescent="0.2">
      <c r="A8" s="1"/>
      <c r="B8" s="50">
        <v>2</v>
      </c>
      <c r="C8" s="53" t="s">
        <v>25</v>
      </c>
      <c r="D8" s="63">
        <v>8.9999999999999993E-3</v>
      </c>
      <c r="E8" s="1"/>
      <c r="F8" s="154" t="s">
        <v>39</v>
      </c>
      <c r="G8" s="154"/>
      <c r="H8" s="154"/>
    </row>
    <row r="9" spans="1:8" ht="15" x14ac:dyDescent="0.2">
      <c r="A9" s="1"/>
      <c r="B9" s="57">
        <v>3</v>
      </c>
      <c r="C9" s="60" t="s">
        <v>26</v>
      </c>
      <c r="D9" s="155">
        <v>1.26E-2</v>
      </c>
      <c r="E9" s="1"/>
      <c r="F9" s="154" t="s">
        <v>40</v>
      </c>
      <c r="G9" s="154"/>
      <c r="H9" s="154"/>
    </row>
    <row r="10" spans="1:8" ht="15" x14ac:dyDescent="0.2">
      <c r="A10" s="1"/>
      <c r="B10" s="50"/>
      <c r="C10" s="53"/>
      <c r="D10" s="63"/>
      <c r="E10" s="1"/>
      <c r="F10" s="154" t="s">
        <v>41</v>
      </c>
      <c r="G10" s="154"/>
      <c r="H10" s="154"/>
    </row>
    <row r="11" spans="1:8" ht="15" x14ac:dyDescent="0.2">
      <c r="A11" s="1"/>
      <c r="B11" s="153">
        <v>4</v>
      </c>
      <c r="C11" s="54" t="s">
        <v>27</v>
      </c>
      <c r="D11" s="156">
        <v>7.0000000000000007E-2</v>
      </c>
      <c r="E11" s="1"/>
      <c r="F11" s="154" t="s">
        <v>42</v>
      </c>
      <c r="G11" s="154"/>
      <c r="H11" s="154"/>
    </row>
    <row r="12" spans="1:8" ht="15" x14ac:dyDescent="0.2">
      <c r="A12" s="1"/>
      <c r="B12" s="52"/>
      <c r="C12" s="53"/>
      <c r="D12" s="63"/>
      <c r="E12" s="1"/>
      <c r="F12" s="157" t="s">
        <v>43</v>
      </c>
      <c r="G12" s="157"/>
      <c r="H12" s="157"/>
    </row>
    <row r="13" spans="1:8" x14ac:dyDescent="0.2">
      <c r="A13" s="1"/>
      <c r="B13" s="48">
        <v>5</v>
      </c>
      <c r="C13" s="49" t="s">
        <v>28</v>
      </c>
      <c r="D13" s="59">
        <f>SUM(D14:D17)</f>
        <v>8.6499999999999994E-2</v>
      </c>
      <c r="E13" s="1"/>
      <c r="F13" s="25"/>
      <c r="G13" s="25"/>
      <c r="H13" s="25"/>
    </row>
    <row r="14" spans="1:8" ht="13.9" customHeight="1" x14ac:dyDescent="0.2">
      <c r="A14" s="1"/>
      <c r="B14" s="55" t="s">
        <v>29</v>
      </c>
      <c r="C14" s="56" t="s">
        <v>30</v>
      </c>
      <c r="D14" s="158">
        <v>0.03</v>
      </c>
      <c r="E14" s="1"/>
      <c r="F14" s="26"/>
      <c r="G14" s="159"/>
      <c r="H14" s="159"/>
    </row>
    <row r="15" spans="1:8" x14ac:dyDescent="0.2">
      <c r="A15" s="1"/>
      <c r="B15" s="50" t="s">
        <v>31</v>
      </c>
      <c r="C15" s="51" t="s">
        <v>32</v>
      </c>
      <c r="D15" s="64">
        <v>6.4999999999999997E-3</v>
      </c>
      <c r="E15" s="1"/>
      <c r="F15" s="159"/>
      <c r="G15" s="159"/>
      <c r="H15" s="159"/>
    </row>
    <row r="16" spans="1:8" x14ac:dyDescent="0.2">
      <c r="A16" s="1"/>
      <c r="B16" s="50" t="s">
        <v>33</v>
      </c>
      <c r="C16" s="51" t="s">
        <v>34</v>
      </c>
      <c r="D16" s="64">
        <v>0.03</v>
      </c>
      <c r="E16" s="1"/>
      <c r="F16" s="159"/>
      <c r="G16" s="159"/>
      <c r="H16" s="159"/>
    </row>
    <row r="17" spans="1:10" x14ac:dyDescent="0.2">
      <c r="A17" s="1"/>
      <c r="B17" s="57" t="s">
        <v>35</v>
      </c>
      <c r="C17" s="58" t="s">
        <v>36</v>
      </c>
      <c r="D17" s="160">
        <v>0.02</v>
      </c>
      <c r="E17" s="1"/>
      <c r="F17" s="197"/>
      <c r="G17" s="197"/>
      <c r="H17" s="197"/>
    </row>
    <row r="18" spans="1:10" ht="13.9" customHeight="1" x14ac:dyDescent="0.2">
      <c r="A18" s="1"/>
      <c r="B18" s="50"/>
      <c r="C18" s="51"/>
      <c r="D18" s="64"/>
      <c r="E18" s="1"/>
      <c r="F18" s="196" t="s">
        <v>50</v>
      </c>
      <c r="G18" s="196"/>
      <c r="H18" s="196"/>
    </row>
    <row r="19" spans="1:10" x14ac:dyDescent="0.2">
      <c r="A19" s="3"/>
      <c r="B19" s="48">
        <v>6</v>
      </c>
      <c r="C19" s="49" t="s">
        <v>37</v>
      </c>
      <c r="D19" s="161">
        <v>0.01</v>
      </c>
      <c r="E19" s="3"/>
      <c r="F19" s="198" t="s">
        <v>49</v>
      </c>
      <c r="G19" s="198"/>
      <c r="H19" s="198"/>
    </row>
    <row r="20" spans="1:10" x14ac:dyDescent="0.2">
      <c r="A20" s="3"/>
      <c r="B20" s="201"/>
      <c r="C20" s="201"/>
      <c r="D20" s="201"/>
      <c r="E20" s="4"/>
      <c r="F20" s="199"/>
      <c r="G20" s="199"/>
      <c r="H20" s="199"/>
    </row>
    <row r="21" spans="1:10" ht="13.5" thickBot="1" x14ac:dyDescent="0.25">
      <c r="A21" s="3"/>
      <c r="B21" s="45"/>
      <c r="C21" s="46" t="s">
        <v>45</v>
      </c>
      <c r="D21" s="47">
        <f>(((1+D7+D8+D9)*(1+D19)*(1+D11)/(1-D13))-1)</f>
        <v>0.25</v>
      </c>
      <c r="E21" s="4"/>
      <c r="F21" s="199"/>
      <c r="G21" s="199"/>
      <c r="H21" s="199"/>
    </row>
    <row r="22" spans="1:10" x14ac:dyDescent="0.2">
      <c r="A22" s="3"/>
      <c r="D22" s="22"/>
      <c r="E22" s="5"/>
      <c r="F22" s="199"/>
      <c r="G22" s="199"/>
      <c r="H22" s="199"/>
    </row>
    <row r="23" spans="1:10" ht="13.5" thickBot="1" x14ac:dyDescent="0.25">
      <c r="A23" s="3"/>
      <c r="B23" s="44" t="s">
        <v>46</v>
      </c>
      <c r="C23" s="26"/>
      <c r="D23" s="22"/>
      <c r="E23" s="5"/>
      <c r="F23" s="199"/>
      <c r="G23" s="199"/>
      <c r="H23" s="199"/>
    </row>
    <row r="24" spans="1:10" x14ac:dyDescent="0.2">
      <c r="A24" s="3"/>
      <c r="B24" s="202" t="s">
        <v>52</v>
      </c>
      <c r="C24" s="202"/>
      <c r="D24" s="202"/>
      <c r="E24" s="5"/>
      <c r="F24" s="199"/>
      <c r="G24" s="199"/>
      <c r="H24" s="199"/>
    </row>
    <row r="25" spans="1:10" ht="13.5" thickBot="1" x14ac:dyDescent="0.25">
      <c r="B25" s="203" t="s">
        <v>51</v>
      </c>
      <c r="C25" s="203"/>
      <c r="D25" s="203"/>
      <c r="F25" s="200"/>
      <c r="G25" s="200"/>
      <c r="H25" s="200"/>
    </row>
    <row r="27" spans="1:10" x14ac:dyDescent="0.2">
      <c r="A27" s="26"/>
      <c r="B27" s="26"/>
      <c r="C27" s="26"/>
      <c r="D27" s="26"/>
      <c r="E27" s="159"/>
      <c r="F27" s="159"/>
      <c r="G27" s="159"/>
      <c r="H27" s="159"/>
      <c r="I27" s="159"/>
      <c r="J27" s="159"/>
    </row>
    <row r="28" spans="1:10" x14ac:dyDescent="0.2">
      <c r="A28" s="26"/>
      <c r="B28" s="26"/>
      <c r="C28" s="26"/>
      <c r="D28" s="26"/>
      <c r="E28" s="26"/>
      <c r="F28" s="26"/>
      <c r="G28" s="26"/>
      <c r="H28" s="26"/>
      <c r="I28" s="26"/>
    </row>
    <row r="29" spans="1:10" ht="14.45" customHeight="1" x14ac:dyDescent="0.2">
      <c r="B29" s="26"/>
      <c r="C29" s="26"/>
      <c r="D29" s="26"/>
      <c r="E29" s="162"/>
      <c r="F29" s="26"/>
      <c r="G29" s="26"/>
      <c r="H29" s="26"/>
    </row>
    <row r="30" spans="1:10" ht="15" x14ac:dyDescent="0.2">
      <c r="B30" s="26"/>
      <c r="C30" s="26"/>
      <c r="D30" s="26"/>
      <c r="E30" s="163"/>
      <c r="F30" s="26"/>
      <c r="G30" s="26"/>
      <c r="H30" s="26"/>
    </row>
    <row r="31" spans="1:10" ht="15" x14ac:dyDescent="0.2">
      <c r="B31" s="26"/>
      <c r="C31" s="26"/>
      <c r="D31" s="26"/>
      <c r="E31" s="163"/>
      <c r="F31" s="26"/>
      <c r="G31" s="26"/>
      <c r="H31" s="26"/>
    </row>
    <row r="32" spans="1:10" ht="15" x14ac:dyDescent="0.2">
      <c r="B32" s="26"/>
      <c r="C32" s="26"/>
      <c r="D32" s="26"/>
      <c r="E32" s="163"/>
      <c r="F32" s="26"/>
      <c r="G32" s="26"/>
      <c r="H32" s="26"/>
    </row>
    <row r="33" spans="2:8" ht="15" x14ac:dyDescent="0.2">
      <c r="B33" s="27"/>
      <c r="C33" s="27"/>
      <c r="D33" s="27"/>
      <c r="E33" s="164"/>
      <c r="F33" s="27"/>
      <c r="G33" s="27"/>
      <c r="H33" s="27"/>
    </row>
    <row r="34" spans="2:8" ht="15" x14ac:dyDescent="0.2">
      <c r="E34" s="163"/>
    </row>
    <row r="35" spans="2:8" ht="15" x14ac:dyDescent="0.2">
      <c r="E35" s="165"/>
    </row>
  </sheetData>
  <sheetProtection algorithmName="SHA-512" hashValue="M3Crfb8mU6Dgthcp3+wJoh+XqbH0msi5PR8AmZC59CdghgTZ7eqtPBPU/n1KQxgxw7ssYm1uKrtQJsqvFrsEJA==" saltValue="4G5wsK0D6NEKHrzvyqR+AA==" spinCount="100000" sheet="1" objects="1" scenario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&amp;G&amp;C&amp;"-,Negrito"&amp;11&amp;K03+033
UNIDADE DE ENGENHARIA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topLeftCell="A7" zoomScaleNormal="100" workbookViewId="0">
      <selection activeCell="D11" sqref="C11:D11"/>
    </sheetView>
  </sheetViews>
  <sheetFormatPr defaultColWidth="8.85546875" defaultRowHeight="12.75" x14ac:dyDescent="0.2"/>
  <cols>
    <col min="1" max="1" width="10.7109375" style="20" customWidth="1"/>
    <col min="2" max="2" width="40.7109375" style="20" customWidth="1"/>
    <col min="3" max="3" width="10.7109375" style="20" customWidth="1"/>
    <col min="4" max="4" width="14.7109375" style="20" bestFit="1" customWidth="1"/>
    <col min="5" max="7" width="14.7109375" style="20" customWidth="1"/>
    <col min="8" max="16384" width="8.85546875" style="20"/>
  </cols>
  <sheetData>
    <row r="1" spans="1:7" x14ac:dyDescent="0.2">
      <c r="A1" s="208" t="s">
        <v>100</v>
      </c>
      <c r="B1" s="209"/>
      <c r="C1" s="209"/>
      <c r="D1" s="209"/>
      <c r="E1" s="209"/>
      <c r="F1" s="209"/>
      <c r="G1" s="210"/>
    </row>
    <row r="2" spans="1:7" x14ac:dyDescent="0.2">
      <c r="A2" s="211" t="s">
        <v>455</v>
      </c>
      <c r="B2" s="212"/>
      <c r="C2" s="212"/>
      <c r="D2" s="212"/>
      <c r="E2" s="212"/>
      <c r="F2" s="212"/>
      <c r="G2" s="213"/>
    </row>
    <row r="3" spans="1:7" ht="15.6" customHeight="1" thickBot="1" x14ac:dyDescent="0.25">
      <c r="A3" s="214" t="s">
        <v>454</v>
      </c>
      <c r="B3" s="215"/>
      <c r="C3" s="215"/>
      <c r="D3" s="215"/>
      <c r="E3" s="215"/>
      <c r="F3" s="215"/>
      <c r="G3" s="216"/>
    </row>
    <row r="4" spans="1:7" ht="12.6" customHeight="1" x14ac:dyDescent="0.2">
      <c r="A4" s="227"/>
      <c r="B4" s="229" t="s">
        <v>0</v>
      </c>
      <c r="C4" s="229"/>
      <c r="D4" s="231" t="s">
        <v>99</v>
      </c>
      <c r="E4" s="221" t="s">
        <v>462</v>
      </c>
      <c r="F4" s="223" t="s">
        <v>98</v>
      </c>
      <c r="G4" s="217" t="s">
        <v>463</v>
      </c>
    </row>
    <row r="5" spans="1:7" ht="12.6" customHeight="1" x14ac:dyDescent="0.2">
      <c r="A5" s="228"/>
      <c r="B5" s="230"/>
      <c r="C5" s="230"/>
      <c r="D5" s="232"/>
      <c r="E5" s="222"/>
      <c r="F5" s="224"/>
      <c r="G5" s="218"/>
    </row>
    <row r="6" spans="1:7" x14ac:dyDescent="0.2">
      <c r="A6" s="206">
        <v>1</v>
      </c>
      <c r="B6" s="233" t="s">
        <v>467</v>
      </c>
      <c r="C6" s="101" t="s">
        <v>96</v>
      </c>
      <c r="D6" s="117" t="e">
        <f>D7*100/D28</f>
        <v>#DIV/0!</v>
      </c>
      <c r="E6" s="103">
        <v>100</v>
      </c>
      <c r="F6" s="119"/>
      <c r="G6" s="118"/>
    </row>
    <row r="7" spans="1:7" x14ac:dyDescent="0.2">
      <c r="A7" s="206"/>
      <c r="B7" s="233"/>
      <c r="C7" s="101" t="s">
        <v>94</v>
      </c>
      <c r="D7" s="112">
        <f>SUM('SALAS - DACON.SP'!G16:G31,'SALAS - DACON.SP'!G111:G112)</f>
        <v>0</v>
      </c>
      <c r="E7" s="111">
        <f>D7</f>
        <v>0</v>
      </c>
      <c r="F7" s="111"/>
      <c r="G7" s="98"/>
    </row>
    <row r="8" spans="1:7" x14ac:dyDescent="0.2">
      <c r="A8" s="206">
        <v>2</v>
      </c>
      <c r="B8" s="225" t="s">
        <v>458</v>
      </c>
      <c r="C8" s="113" t="s">
        <v>96</v>
      </c>
      <c r="D8" s="117" t="e">
        <f>D9*100/D28</f>
        <v>#DIV/0!</v>
      </c>
      <c r="E8" s="116">
        <v>50</v>
      </c>
      <c r="F8" s="115">
        <v>50</v>
      </c>
      <c r="G8" s="114"/>
    </row>
    <row r="9" spans="1:7" x14ac:dyDescent="0.2">
      <c r="A9" s="206"/>
      <c r="B9" s="226"/>
      <c r="C9" s="113" t="s">
        <v>94</v>
      </c>
      <c r="D9" s="112">
        <f>SUM('SALAS - DACON.SP'!G33:G34)</f>
        <v>0</v>
      </c>
      <c r="E9" s="111">
        <f>D9/2</f>
        <v>0</v>
      </c>
      <c r="F9" s="111">
        <f>D9/2</f>
        <v>0</v>
      </c>
      <c r="G9" s="110"/>
    </row>
    <row r="10" spans="1:7" x14ac:dyDescent="0.2">
      <c r="A10" s="206">
        <v>3</v>
      </c>
      <c r="B10" s="219" t="s">
        <v>121</v>
      </c>
      <c r="C10" s="101" t="s">
        <v>96</v>
      </c>
      <c r="D10" s="104" t="e">
        <f>D11*100/D28</f>
        <v>#DIV/0!</v>
      </c>
      <c r="E10" s="103">
        <v>33</v>
      </c>
      <c r="F10" s="103">
        <v>33</v>
      </c>
      <c r="G10" s="102">
        <v>34</v>
      </c>
    </row>
    <row r="11" spans="1:7" x14ac:dyDescent="0.2">
      <c r="A11" s="206"/>
      <c r="B11" s="220"/>
      <c r="C11" s="101" t="s">
        <v>94</v>
      </c>
      <c r="D11" s="100">
        <f>SUM('SALAS - DACON.SP'!G36:G41)</f>
        <v>0</v>
      </c>
      <c r="E11" s="100">
        <f>D11/3</f>
        <v>0</v>
      </c>
      <c r="F11" s="99">
        <f>D11/3</f>
        <v>0</v>
      </c>
      <c r="G11" s="98">
        <f>D11-(SUM(E11,F11))</f>
        <v>0</v>
      </c>
    </row>
    <row r="12" spans="1:7" x14ac:dyDescent="0.2">
      <c r="A12" s="206">
        <v>4</v>
      </c>
      <c r="B12" s="219" t="s">
        <v>459</v>
      </c>
      <c r="C12" s="101" t="s">
        <v>96</v>
      </c>
      <c r="D12" s="117" t="e">
        <f>D13*100/D28</f>
        <v>#DIV/0!</v>
      </c>
      <c r="E12" s="109">
        <v>50</v>
      </c>
      <c r="F12" s="108">
        <v>25</v>
      </c>
      <c r="G12" s="107">
        <v>25</v>
      </c>
    </row>
    <row r="13" spans="1:7" x14ac:dyDescent="0.2">
      <c r="A13" s="206"/>
      <c r="B13" s="220"/>
      <c r="C13" s="101" t="s">
        <v>94</v>
      </c>
      <c r="D13" s="100">
        <f>SUM('SALAS - DACON.SP'!G44:G57)</f>
        <v>0</v>
      </c>
      <c r="E13" s="106">
        <f>D13/2</f>
        <v>0</v>
      </c>
      <c r="F13" s="106">
        <f>D13/4</f>
        <v>0</v>
      </c>
      <c r="G13" s="105">
        <f>D13/4</f>
        <v>0</v>
      </c>
    </row>
    <row r="14" spans="1:7" x14ac:dyDescent="0.2">
      <c r="A14" s="206">
        <v>5</v>
      </c>
      <c r="B14" s="219" t="s">
        <v>97</v>
      </c>
      <c r="C14" s="101" t="s">
        <v>96</v>
      </c>
      <c r="D14" s="117" t="e">
        <f>D15*100/D28</f>
        <v>#DIV/0!</v>
      </c>
      <c r="E14" s="109"/>
      <c r="F14" s="108">
        <v>50</v>
      </c>
      <c r="G14" s="107">
        <v>50</v>
      </c>
    </row>
    <row r="15" spans="1:7" x14ac:dyDescent="0.2">
      <c r="A15" s="206"/>
      <c r="B15" s="220"/>
      <c r="C15" s="101" t="s">
        <v>94</v>
      </c>
      <c r="D15" s="100">
        <f>SUM('SALAS - DACON.SP'!G59:G66)</f>
        <v>0</v>
      </c>
      <c r="E15" s="100"/>
      <c r="F15" s="106">
        <f>D15/2</f>
        <v>0</v>
      </c>
      <c r="G15" s="105">
        <f>D15/2</f>
        <v>0</v>
      </c>
    </row>
    <row r="16" spans="1:7" x14ac:dyDescent="0.2">
      <c r="A16" s="206">
        <v>6</v>
      </c>
      <c r="B16" s="207" t="s">
        <v>460</v>
      </c>
      <c r="C16" s="101" t="s">
        <v>96</v>
      </c>
      <c r="D16" s="117" t="e">
        <f>D17*100/D28</f>
        <v>#DIV/0!</v>
      </c>
      <c r="E16" s="103">
        <v>33</v>
      </c>
      <c r="F16" s="103">
        <v>33</v>
      </c>
      <c r="G16" s="102">
        <v>34</v>
      </c>
    </row>
    <row r="17" spans="1:7" x14ac:dyDescent="0.2">
      <c r="A17" s="206"/>
      <c r="B17" s="207"/>
      <c r="C17" s="101" t="s">
        <v>94</v>
      </c>
      <c r="D17" s="100">
        <f>SUM('SALAS - DACON.SP'!G71:G79)</f>
        <v>0</v>
      </c>
      <c r="E17" s="100">
        <f>D17/3</f>
        <v>0</v>
      </c>
      <c r="F17" s="99">
        <f>D17/3</f>
        <v>0</v>
      </c>
      <c r="G17" s="98">
        <f>D17-(SUM(E17,F17))</f>
        <v>0</v>
      </c>
    </row>
    <row r="18" spans="1:7" x14ac:dyDescent="0.2">
      <c r="A18" s="206">
        <v>7</v>
      </c>
      <c r="B18" s="207" t="s">
        <v>466</v>
      </c>
      <c r="C18" s="101" t="s">
        <v>96</v>
      </c>
      <c r="D18" s="117" t="e">
        <f>D19*100/D28</f>
        <v>#DIV/0!</v>
      </c>
      <c r="E18" s="103"/>
      <c r="F18" s="103">
        <v>50</v>
      </c>
      <c r="G18" s="102">
        <v>50</v>
      </c>
    </row>
    <row r="19" spans="1:7" x14ac:dyDescent="0.2">
      <c r="A19" s="206"/>
      <c r="B19" s="207"/>
      <c r="C19" s="101" t="s">
        <v>94</v>
      </c>
      <c r="D19" s="100">
        <f>SUM('SALAS - DACON.SP'!G68:G69,'SALAS - DACON.SP'!G81:G110)</f>
        <v>0</v>
      </c>
      <c r="E19" s="100"/>
      <c r="F19" s="99">
        <f>D19/2</f>
        <v>0</v>
      </c>
      <c r="G19" s="98">
        <f>D19/2</f>
        <v>0</v>
      </c>
    </row>
    <row r="20" spans="1:7" x14ac:dyDescent="0.2">
      <c r="A20" s="206">
        <v>8</v>
      </c>
      <c r="B20" s="207" t="s">
        <v>465</v>
      </c>
      <c r="C20" s="101" t="s">
        <v>96</v>
      </c>
      <c r="D20" s="117" t="e">
        <f>D21*100/D28</f>
        <v>#DIV/0!</v>
      </c>
      <c r="E20" s="103"/>
      <c r="F20" s="103">
        <v>100</v>
      </c>
      <c r="G20" s="102"/>
    </row>
    <row r="21" spans="1:7" x14ac:dyDescent="0.2">
      <c r="A21" s="206"/>
      <c r="B21" s="207"/>
      <c r="C21" s="101" t="s">
        <v>94</v>
      </c>
      <c r="D21" s="100">
        <f>SUM('SALAS - DACON.SP'!G115:G124)</f>
        <v>0</v>
      </c>
      <c r="E21" s="100"/>
      <c r="F21" s="99">
        <f>D21</f>
        <v>0</v>
      </c>
      <c r="G21" s="98"/>
    </row>
    <row r="22" spans="1:7" x14ac:dyDescent="0.2">
      <c r="A22" s="206">
        <v>9</v>
      </c>
      <c r="B22" s="207" t="s">
        <v>270</v>
      </c>
      <c r="C22" s="101" t="s">
        <v>96</v>
      </c>
      <c r="D22" s="117" t="e">
        <f>D23*100/D28</f>
        <v>#DIV/0!</v>
      </c>
      <c r="E22" s="103">
        <v>33</v>
      </c>
      <c r="F22" s="103">
        <v>33</v>
      </c>
      <c r="G22" s="102">
        <v>34</v>
      </c>
    </row>
    <row r="23" spans="1:7" x14ac:dyDescent="0.2">
      <c r="A23" s="206"/>
      <c r="B23" s="207"/>
      <c r="C23" s="101" t="s">
        <v>94</v>
      </c>
      <c r="D23" s="100">
        <f>SUM('SALAS - DACON.SP'!G234)</f>
        <v>0</v>
      </c>
      <c r="E23" s="100">
        <f>D23/3</f>
        <v>0</v>
      </c>
      <c r="F23" s="99">
        <f>D23/3</f>
        <v>0</v>
      </c>
      <c r="G23" s="98">
        <f>D23-(SUM(E23,F23))</f>
        <v>0</v>
      </c>
    </row>
    <row r="24" spans="1:7" x14ac:dyDescent="0.2">
      <c r="A24" s="206">
        <v>10</v>
      </c>
      <c r="B24" s="207" t="s">
        <v>461</v>
      </c>
      <c r="C24" s="101" t="s">
        <v>96</v>
      </c>
      <c r="D24" s="117" t="e">
        <f>D25*100/D28</f>
        <v>#DIV/0!</v>
      </c>
      <c r="E24" s="103">
        <v>50</v>
      </c>
      <c r="F24" s="103">
        <v>50</v>
      </c>
      <c r="G24" s="102"/>
    </row>
    <row r="25" spans="1:7" x14ac:dyDescent="0.2">
      <c r="A25" s="206"/>
      <c r="B25" s="207"/>
      <c r="C25" s="101" t="s">
        <v>94</v>
      </c>
      <c r="D25" s="100">
        <f>SUM('SALAS - DACON.SP'!G238:G240)</f>
        <v>0</v>
      </c>
      <c r="E25" s="100">
        <f>D25/2</f>
        <v>0</v>
      </c>
      <c r="F25" s="99">
        <f>D25/2</f>
        <v>0</v>
      </c>
      <c r="G25" s="98"/>
    </row>
    <row r="26" spans="1:7" x14ac:dyDescent="0.2">
      <c r="A26" s="206">
        <v>11</v>
      </c>
      <c r="B26" s="207" t="s">
        <v>464</v>
      </c>
      <c r="C26" s="101" t="s">
        <v>96</v>
      </c>
      <c r="D26" s="117" t="e">
        <f>100-(SUM(D24,D22,D20,D18,D16,D14,D12,D10,D8,D6))</f>
        <v>#DIV/0!</v>
      </c>
      <c r="E26" s="103">
        <v>50</v>
      </c>
      <c r="F26" s="103">
        <v>50</v>
      </c>
      <c r="G26" s="102"/>
    </row>
    <row r="27" spans="1:7" x14ac:dyDescent="0.2">
      <c r="A27" s="206"/>
      <c r="B27" s="207"/>
      <c r="C27" s="101" t="s">
        <v>94</v>
      </c>
      <c r="D27" s="100">
        <f>SUM('SALAS - DACON.SP'!G244:G245)</f>
        <v>0</v>
      </c>
      <c r="E27" s="99">
        <f>D27/2</f>
        <v>0</v>
      </c>
      <c r="F27" s="99">
        <f>D27/2</f>
        <v>0</v>
      </c>
      <c r="G27" s="98"/>
    </row>
    <row r="28" spans="1:7" x14ac:dyDescent="0.2">
      <c r="A28" s="234" t="s">
        <v>95</v>
      </c>
      <c r="B28" s="235"/>
      <c r="C28" s="97" t="s">
        <v>94</v>
      </c>
      <c r="D28" s="96">
        <f>'SALAS - DACON.SP'!G248</f>
        <v>0</v>
      </c>
      <c r="E28" s="96">
        <f>SUM(E7,E9,E11,E13,E17,E23,E25,E27)</f>
        <v>0</v>
      </c>
      <c r="F28" s="96">
        <f>SUM(F27,F25,F23,F21,F19,F17,F15,F13,F11,F9)</f>
        <v>0</v>
      </c>
      <c r="G28" s="95">
        <f>SUM(G11,G13,G15,G17,G19,G23)</f>
        <v>0</v>
      </c>
    </row>
    <row r="29" spans="1:7" ht="13.5" thickBot="1" x14ac:dyDescent="0.25">
      <c r="A29" s="204" t="s">
        <v>93</v>
      </c>
      <c r="B29" s="205"/>
      <c r="C29" s="205"/>
      <c r="D29" s="127">
        <v>1</v>
      </c>
      <c r="E29" s="94" t="e">
        <f>E28*100/D28</f>
        <v>#DIV/0!</v>
      </c>
      <c r="F29" s="93" t="e">
        <f>F28*100/D28</f>
        <v>#DIV/0!</v>
      </c>
      <c r="G29" s="92" t="e">
        <f>G28*100/D28</f>
        <v>#DIV/0!</v>
      </c>
    </row>
    <row r="30" spans="1:7" ht="13.5" thickBot="1" x14ac:dyDescent="0.25">
      <c r="A30" s="90" t="s">
        <v>92</v>
      </c>
      <c r="B30" s="89"/>
      <c r="C30" s="89"/>
      <c r="D30" s="91">
        <f>'SALAS - DACON.SP'!G249</f>
        <v>0</v>
      </c>
      <c r="E30" s="86">
        <f>3*(E28*0.01)</f>
        <v>0</v>
      </c>
      <c r="F30" s="86">
        <f>3*(F28*0.01)</f>
        <v>0</v>
      </c>
      <c r="G30" s="85">
        <f>D30-(SUM(E30:F30))</f>
        <v>0</v>
      </c>
    </row>
    <row r="31" spans="1:7" ht="13.5" thickBot="1" x14ac:dyDescent="0.25">
      <c r="A31" s="90" t="s">
        <v>22</v>
      </c>
      <c r="B31" s="89"/>
      <c r="C31" s="89"/>
      <c r="D31" s="91">
        <f>SUM(E31,F31,G31)</f>
        <v>0</v>
      </c>
      <c r="E31" s="86">
        <f>SUM(E28,E30)</f>
        <v>0</v>
      </c>
      <c r="F31" s="86">
        <f>SUM(F28,F30)</f>
        <v>0</v>
      </c>
      <c r="G31" s="85">
        <f>SUM(G28,G30)</f>
        <v>0</v>
      </c>
    </row>
    <row r="32" spans="1:7" ht="13.5" thickBot="1" x14ac:dyDescent="0.25">
      <c r="A32" s="90" t="s">
        <v>91</v>
      </c>
      <c r="B32" s="89"/>
      <c r="C32" s="88">
        <v>0.25</v>
      </c>
      <c r="D32" s="87">
        <f>'SALAS - DACON.SP'!G251</f>
        <v>0</v>
      </c>
      <c r="E32" s="86">
        <f>TRUNC(E31*(1+$C$32),2)</f>
        <v>0</v>
      </c>
      <c r="F32" s="86">
        <f>TRUNC(F31*(1+$C$32),2)</f>
        <v>0</v>
      </c>
      <c r="G32" s="85">
        <f>D32-(SUM(E32:F32))</f>
        <v>0</v>
      </c>
    </row>
  </sheetData>
  <sheetProtection algorithmName="SHA-512" hashValue="npqgEF7ud7yoHGt0ZvqlOs3IJCWep30hRiv8zQUdXxYXV30h5EJlyTaSOeWj5UdlW3Z6xstcErDpb2JlJU5c3Q==" saltValue="+9SmK2UlBxzNQRYq0/SdAw==" spinCount="100000" sheet="1" objects="1" scenarios="1"/>
  <mergeCells count="34">
    <mergeCell ref="A24:A25"/>
    <mergeCell ref="B18:B19"/>
    <mergeCell ref="A28:B28"/>
    <mergeCell ref="A12:A13"/>
    <mergeCell ref="B12:B13"/>
    <mergeCell ref="B20:B21"/>
    <mergeCell ref="A16:A17"/>
    <mergeCell ref="B16:B17"/>
    <mergeCell ref="A22:A23"/>
    <mergeCell ref="B22:B23"/>
    <mergeCell ref="B4:B5"/>
    <mergeCell ref="C4:C5"/>
    <mergeCell ref="D4:D5"/>
    <mergeCell ref="A20:A21"/>
    <mergeCell ref="A6:A7"/>
    <mergeCell ref="B6:B7"/>
    <mergeCell ref="A8:A9"/>
    <mergeCell ref="A10:A11"/>
    <mergeCell ref="A29:C29"/>
    <mergeCell ref="A26:A27"/>
    <mergeCell ref="B26:B27"/>
    <mergeCell ref="A1:G1"/>
    <mergeCell ref="A2:G2"/>
    <mergeCell ref="A3:G3"/>
    <mergeCell ref="G4:G5"/>
    <mergeCell ref="A14:A15"/>
    <mergeCell ref="B14:B15"/>
    <mergeCell ref="E4:E5"/>
    <mergeCell ref="B10:B11"/>
    <mergeCell ref="F4:F5"/>
    <mergeCell ref="B8:B9"/>
    <mergeCell ref="A18:A19"/>
    <mergeCell ref="B24:B25"/>
    <mergeCell ref="A4:A5"/>
  </mergeCells>
  <printOptions horizontalCentered="1" verticalCentered="1"/>
  <pageMargins left="0.7" right="0.7" top="1.1583333333333334" bottom="0.75" header="0.3" footer="0.3"/>
  <pageSetup paperSize="9" orientation="landscape" r:id="rId1"/>
  <headerFooter>
    <oddHeader>&amp;L
&amp;G&amp;C
&amp;"-,Regular"UNIDADE DE ENGENHARIA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activeCell="A10" sqref="A1:XFD1048576"/>
    </sheetView>
  </sheetViews>
  <sheetFormatPr defaultColWidth="8.85546875" defaultRowHeight="12.75" x14ac:dyDescent="0.2"/>
  <cols>
    <col min="1" max="1" width="10.7109375" style="20" customWidth="1"/>
    <col min="2" max="2" width="40.7109375" style="20" customWidth="1"/>
    <col min="3" max="3" width="10.7109375" style="20" customWidth="1"/>
    <col min="4" max="4" width="14.7109375" style="20" bestFit="1" customWidth="1"/>
    <col min="5" max="7" width="14.7109375" style="20" customWidth="1"/>
    <col min="8" max="16384" width="8.85546875" style="20"/>
  </cols>
  <sheetData>
    <row r="1" spans="1:7" x14ac:dyDescent="0.2">
      <c r="A1" s="208" t="s">
        <v>456</v>
      </c>
      <c r="B1" s="209"/>
      <c r="C1" s="209"/>
      <c r="D1" s="209"/>
      <c r="E1" s="209"/>
      <c r="F1" s="209"/>
      <c r="G1" s="210"/>
    </row>
    <row r="2" spans="1:7" x14ac:dyDescent="0.2">
      <c r="A2" s="211" t="s">
        <v>457</v>
      </c>
      <c r="B2" s="212"/>
      <c r="C2" s="212"/>
      <c r="D2" s="212"/>
      <c r="E2" s="212"/>
      <c r="F2" s="212"/>
      <c r="G2" s="213"/>
    </row>
    <row r="3" spans="1:7" ht="13.5" thickBot="1" x14ac:dyDescent="0.25">
      <c r="A3" s="214" t="s">
        <v>454</v>
      </c>
      <c r="B3" s="215"/>
      <c r="C3" s="215"/>
      <c r="D3" s="215"/>
      <c r="E3" s="215"/>
      <c r="F3" s="215"/>
      <c r="G3" s="216"/>
    </row>
    <row r="4" spans="1:7" ht="12.6" customHeight="1" x14ac:dyDescent="0.2">
      <c r="A4" s="227"/>
      <c r="B4" s="229" t="s">
        <v>0</v>
      </c>
      <c r="C4" s="229"/>
      <c r="D4" s="231" t="s">
        <v>99</v>
      </c>
      <c r="E4" s="221" t="s">
        <v>462</v>
      </c>
      <c r="F4" s="223" t="s">
        <v>98</v>
      </c>
      <c r="G4" s="217" t="s">
        <v>463</v>
      </c>
    </row>
    <row r="5" spans="1:7" ht="12.6" customHeight="1" x14ac:dyDescent="0.2">
      <c r="A5" s="228"/>
      <c r="B5" s="230"/>
      <c r="C5" s="230"/>
      <c r="D5" s="232"/>
      <c r="E5" s="222"/>
      <c r="F5" s="224"/>
      <c r="G5" s="218"/>
    </row>
    <row r="6" spans="1:7" x14ac:dyDescent="0.2">
      <c r="A6" s="206">
        <v>1</v>
      </c>
      <c r="B6" s="233" t="s">
        <v>467</v>
      </c>
      <c r="C6" s="240" t="s">
        <v>96</v>
      </c>
      <c r="D6" s="238" t="e">
        <f>'Cronograma Físico Financeiro'!D6</f>
        <v>#DIV/0!</v>
      </c>
      <c r="E6" s="103">
        <v>100</v>
      </c>
      <c r="F6" s="119"/>
      <c r="G6" s="118"/>
    </row>
    <row r="7" spans="1:7" x14ac:dyDescent="0.2">
      <c r="A7" s="206"/>
      <c r="B7" s="233"/>
      <c r="C7" s="241"/>
      <c r="D7" s="239"/>
      <c r="E7" s="124">
        <f>D7</f>
        <v>0</v>
      </c>
      <c r="F7" s="111"/>
      <c r="G7" s="98"/>
    </row>
    <row r="8" spans="1:7" x14ac:dyDescent="0.2">
      <c r="A8" s="206">
        <v>2</v>
      </c>
      <c r="B8" s="225" t="s">
        <v>458</v>
      </c>
      <c r="C8" s="242" t="s">
        <v>96</v>
      </c>
      <c r="D8" s="238" t="e">
        <f>'Cronograma Físico Financeiro'!D8</f>
        <v>#DIV/0!</v>
      </c>
      <c r="E8" s="116">
        <v>50</v>
      </c>
      <c r="F8" s="115">
        <v>50</v>
      </c>
      <c r="G8" s="114"/>
    </row>
    <row r="9" spans="1:7" x14ac:dyDescent="0.2">
      <c r="A9" s="206"/>
      <c r="B9" s="226"/>
      <c r="C9" s="243"/>
      <c r="D9" s="239"/>
      <c r="E9" s="124">
        <f>D9/2</f>
        <v>0</v>
      </c>
      <c r="F9" s="124">
        <f>D9/2</f>
        <v>0</v>
      </c>
      <c r="G9" s="110"/>
    </row>
    <row r="10" spans="1:7" x14ac:dyDescent="0.2">
      <c r="A10" s="206">
        <v>3</v>
      </c>
      <c r="B10" s="219" t="s">
        <v>121</v>
      </c>
      <c r="C10" s="236" t="s">
        <v>96</v>
      </c>
      <c r="D10" s="238" t="e">
        <f>'Cronograma Físico Financeiro'!D10</f>
        <v>#DIV/0!</v>
      </c>
      <c r="E10" s="103">
        <v>33</v>
      </c>
      <c r="F10" s="103">
        <v>33</v>
      </c>
      <c r="G10" s="102">
        <v>34</v>
      </c>
    </row>
    <row r="11" spans="1:7" x14ac:dyDescent="0.2">
      <c r="A11" s="206"/>
      <c r="B11" s="220"/>
      <c r="C11" s="237"/>
      <c r="D11" s="239"/>
      <c r="E11" s="123">
        <f>D11/3</f>
        <v>0</v>
      </c>
      <c r="F11" s="122">
        <f>D11/3</f>
        <v>0</v>
      </c>
      <c r="G11" s="121">
        <f>D11-(SUM(E11,F11))</f>
        <v>0</v>
      </c>
    </row>
    <row r="12" spans="1:7" x14ac:dyDescent="0.2">
      <c r="A12" s="206">
        <v>4</v>
      </c>
      <c r="B12" s="219" t="s">
        <v>459</v>
      </c>
      <c r="C12" s="236" t="s">
        <v>96</v>
      </c>
      <c r="D12" s="238" t="e">
        <f>'Cronograma Físico Financeiro'!D12</f>
        <v>#DIV/0!</v>
      </c>
      <c r="E12" s="109">
        <v>50</v>
      </c>
      <c r="F12" s="108">
        <v>25</v>
      </c>
      <c r="G12" s="107">
        <v>25</v>
      </c>
    </row>
    <row r="13" spans="1:7" x14ac:dyDescent="0.2">
      <c r="A13" s="206"/>
      <c r="B13" s="220"/>
      <c r="C13" s="237"/>
      <c r="D13" s="239"/>
      <c r="E13" s="122">
        <f>D13/2</f>
        <v>0</v>
      </c>
      <c r="F13" s="122">
        <f>D13/4</f>
        <v>0</v>
      </c>
      <c r="G13" s="121">
        <f>D13/4</f>
        <v>0</v>
      </c>
    </row>
    <row r="14" spans="1:7" x14ac:dyDescent="0.2">
      <c r="A14" s="206">
        <v>5</v>
      </c>
      <c r="B14" s="219" t="s">
        <v>97</v>
      </c>
      <c r="C14" s="236" t="s">
        <v>96</v>
      </c>
      <c r="D14" s="238" t="e">
        <f>'Cronograma Físico Financeiro'!D14</f>
        <v>#DIV/0!</v>
      </c>
      <c r="E14" s="109"/>
      <c r="F14" s="108">
        <v>50</v>
      </c>
      <c r="G14" s="107">
        <v>50</v>
      </c>
    </row>
    <row r="15" spans="1:7" x14ac:dyDescent="0.2">
      <c r="A15" s="206"/>
      <c r="B15" s="220"/>
      <c r="C15" s="237"/>
      <c r="D15" s="239"/>
      <c r="E15" s="100"/>
      <c r="F15" s="122">
        <f>D15/2</f>
        <v>0</v>
      </c>
      <c r="G15" s="121">
        <f>D15/2</f>
        <v>0</v>
      </c>
    </row>
    <row r="16" spans="1:7" x14ac:dyDescent="0.2">
      <c r="A16" s="206">
        <v>6</v>
      </c>
      <c r="B16" s="207" t="s">
        <v>460</v>
      </c>
      <c r="C16" s="236" t="s">
        <v>96</v>
      </c>
      <c r="D16" s="238" t="e">
        <f>'Cronograma Físico Financeiro'!D16</f>
        <v>#DIV/0!</v>
      </c>
      <c r="E16" s="103">
        <v>33</v>
      </c>
      <c r="F16" s="103">
        <v>33</v>
      </c>
      <c r="G16" s="102">
        <v>34</v>
      </c>
    </row>
    <row r="17" spans="1:7" x14ac:dyDescent="0.2">
      <c r="A17" s="206"/>
      <c r="B17" s="207"/>
      <c r="C17" s="237"/>
      <c r="D17" s="239"/>
      <c r="E17" s="123">
        <f>D17/3</f>
        <v>0</v>
      </c>
      <c r="F17" s="122">
        <f>D17/3</f>
        <v>0</v>
      </c>
      <c r="G17" s="121">
        <f>D17-(SUM(E17,F17))</f>
        <v>0</v>
      </c>
    </row>
    <row r="18" spans="1:7" x14ac:dyDescent="0.2">
      <c r="A18" s="206">
        <v>7</v>
      </c>
      <c r="B18" s="207" t="s">
        <v>466</v>
      </c>
      <c r="C18" s="236" t="s">
        <v>96</v>
      </c>
      <c r="D18" s="238" t="e">
        <f>'Cronograma Físico Financeiro'!D18</f>
        <v>#DIV/0!</v>
      </c>
      <c r="E18" s="103"/>
      <c r="F18" s="103">
        <v>50</v>
      </c>
      <c r="G18" s="102">
        <v>50</v>
      </c>
    </row>
    <row r="19" spans="1:7" x14ac:dyDescent="0.2">
      <c r="A19" s="206"/>
      <c r="B19" s="207"/>
      <c r="C19" s="237"/>
      <c r="D19" s="239"/>
      <c r="E19" s="100"/>
      <c r="F19" s="122">
        <f>D19/2</f>
        <v>0</v>
      </c>
      <c r="G19" s="121">
        <f>D19/2</f>
        <v>0</v>
      </c>
    </row>
    <row r="20" spans="1:7" x14ac:dyDescent="0.2">
      <c r="A20" s="206">
        <v>8</v>
      </c>
      <c r="B20" s="207" t="s">
        <v>465</v>
      </c>
      <c r="C20" s="236" t="s">
        <v>96</v>
      </c>
      <c r="D20" s="238" t="e">
        <f>'Cronograma Físico Financeiro'!D20</f>
        <v>#DIV/0!</v>
      </c>
      <c r="E20" s="103"/>
      <c r="F20" s="103">
        <v>100</v>
      </c>
      <c r="G20" s="102"/>
    </row>
    <row r="21" spans="1:7" x14ac:dyDescent="0.2">
      <c r="A21" s="206"/>
      <c r="B21" s="207"/>
      <c r="C21" s="237"/>
      <c r="D21" s="239"/>
      <c r="E21" s="100"/>
      <c r="F21" s="122">
        <f>D21</f>
        <v>0</v>
      </c>
      <c r="G21" s="98"/>
    </row>
    <row r="22" spans="1:7" x14ac:dyDescent="0.2">
      <c r="A22" s="206">
        <v>9</v>
      </c>
      <c r="B22" s="207" t="s">
        <v>270</v>
      </c>
      <c r="C22" s="236" t="s">
        <v>96</v>
      </c>
      <c r="D22" s="238" t="e">
        <f>'Cronograma Físico Financeiro'!D22</f>
        <v>#DIV/0!</v>
      </c>
      <c r="E22" s="103">
        <v>33</v>
      </c>
      <c r="F22" s="103">
        <v>33</v>
      </c>
      <c r="G22" s="102">
        <v>34</v>
      </c>
    </row>
    <row r="23" spans="1:7" x14ac:dyDescent="0.2">
      <c r="A23" s="206"/>
      <c r="B23" s="207"/>
      <c r="C23" s="237"/>
      <c r="D23" s="239"/>
      <c r="E23" s="123">
        <f>D23/3</f>
        <v>0</v>
      </c>
      <c r="F23" s="122">
        <f>D23/3</f>
        <v>0</v>
      </c>
      <c r="G23" s="121">
        <f>D23-(SUM(E23,F23))</f>
        <v>0</v>
      </c>
    </row>
    <row r="24" spans="1:7" x14ac:dyDescent="0.2">
      <c r="A24" s="206">
        <v>10</v>
      </c>
      <c r="B24" s="207" t="s">
        <v>461</v>
      </c>
      <c r="C24" s="236" t="s">
        <v>96</v>
      </c>
      <c r="D24" s="238" t="e">
        <f>'Cronograma Físico Financeiro'!D24</f>
        <v>#DIV/0!</v>
      </c>
      <c r="E24" s="103">
        <v>50</v>
      </c>
      <c r="F24" s="103">
        <v>50</v>
      </c>
      <c r="G24" s="102"/>
    </row>
    <row r="25" spans="1:7" x14ac:dyDescent="0.2">
      <c r="A25" s="206"/>
      <c r="B25" s="207"/>
      <c r="C25" s="237"/>
      <c r="D25" s="239"/>
      <c r="E25" s="123">
        <f>D25/2</f>
        <v>0</v>
      </c>
      <c r="F25" s="122">
        <f>D25/2</f>
        <v>0</v>
      </c>
      <c r="G25" s="98"/>
    </row>
    <row r="26" spans="1:7" x14ac:dyDescent="0.2">
      <c r="A26" s="206">
        <v>11</v>
      </c>
      <c r="B26" s="207" t="s">
        <v>464</v>
      </c>
      <c r="C26" s="236" t="s">
        <v>96</v>
      </c>
      <c r="D26" s="238" t="e">
        <f>'Cronograma Físico Financeiro'!D26</f>
        <v>#DIV/0!</v>
      </c>
      <c r="E26" s="103">
        <v>50</v>
      </c>
      <c r="F26" s="103">
        <v>50</v>
      </c>
      <c r="G26" s="102"/>
    </row>
    <row r="27" spans="1:7" x14ac:dyDescent="0.2">
      <c r="A27" s="206"/>
      <c r="B27" s="207"/>
      <c r="C27" s="237"/>
      <c r="D27" s="239"/>
      <c r="E27" s="122">
        <f>D27/2</f>
        <v>0</v>
      </c>
      <c r="F27" s="122">
        <f>D27/2</f>
        <v>0</v>
      </c>
      <c r="G27" s="98"/>
    </row>
    <row r="28" spans="1:7" ht="13.5" thickBot="1" x14ac:dyDescent="0.25">
      <c r="A28" s="204" t="s">
        <v>93</v>
      </c>
      <c r="B28" s="205"/>
      <c r="C28" s="205"/>
      <c r="D28" s="120" t="e">
        <f>SUM(E28,F28,G28)</f>
        <v>#DIV/0!</v>
      </c>
      <c r="E28" s="94" t="e">
        <f>'Cronograma Físico Financeiro'!E29</f>
        <v>#DIV/0!</v>
      </c>
      <c r="F28" s="93" t="e">
        <f>'Cronograma Físico Financeiro'!F29</f>
        <v>#DIV/0!</v>
      </c>
      <c r="G28" s="92" t="e">
        <f>'Cronograma Físico Financeiro'!G29</f>
        <v>#DIV/0!</v>
      </c>
    </row>
  </sheetData>
  <sheetProtection algorithmName="SHA-512" hashValue="S2S6Lg+oYoME59DFEZ2Llaf8Qp4dFuEnv0yzrRpSQqDdwUpzzkA+ce8X9SRXeTAUUs/VtYKTZuQmYIz3s6s/WQ==" saltValue="Fmvda5eejVM5pYjjDidtXw==" spinCount="100000" sheet="1" objects="1" scenarios="1"/>
  <mergeCells count="55">
    <mergeCell ref="A6:A7"/>
    <mergeCell ref="B6:B7"/>
    <mergeCell ref="D6:D7"/>
    <mergeCell ref="D8:D9"/>
    <mergeCell ref="D10:D11"/>
    <mergeCell ref="A8:A9"/>
    <mergeCell ref="B8:B9"/>
    <mergeCell ref="A10:A11"/>
    <mergeCell ref="B10:B11"/>
    <mergeCell ref="C6:C7"/>
    <mergeCell ref="C8:C9"/>
    <mergeCell ref="C10:C11"/>
    <mergeCell ref="D12:D13"/>
    <mergeCell ref="D14:D15"/>
    <mergeCell ref="D20:D21"/>
    <mergeCell ref="A28:C28"/>
    <mergeCell ref="A20:A21"/>
    <mergeCell ref="B20:B21"/>
    <mergeCell ref="D18:D19"/>
    <mergeCell ref="A18:A19"/>
    <mergeCell ref="B18:B19"/>
    <mergeCell ref="D16:D17"/>
    <mergeCell ref="A12:A13"/>
    <mergeCell ref="B12:B13"/>
    <mergeCell ref="A14:A15"/>
    <mergeCell ref="B14:B15"/>
    <mergeCell ref="A16:A17"/>
    <mergeCell ref="B16:B17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2:A23"/>
    <mergeCell ref="B22:B23"/>
    <mergeCell ref="D22:D23"/>
    <mergeCell ref="A24:A25"/>
    <mergeCell ref="B24:B25"/>
    <mergeCell ref="D24:D25"/>
    <mergeCell ref="C22:C23"/>
    <mergeCell ref="A26:A27"/>
    <mergeCell ref="B26:B27"/>
    <mergeCell ref="D26:D27"/>
    <mergeCell ref="C24:C25"/>
    <mergeCell ref="C26:C27"/>
    <mergeCell ref="C12:C13"/>
    <mergeCell ref="C14:C15"/>
    <mergeCell ref="C16:C17"/>
    <mergeCell ref="C18:C19"/>
    <mergeCell ref="C20:C21"/>
  </mergeCells>
  <pageMargins left="0.7" right="0.7" top="0.75" bottom="0.75" header="0.3" footer="0.3"/>
  <pageSetup paperSize="9" orientation="landscape" r:id="rId1"/>
  <headerFooter>
    <oddHeader>&amp;L&amp;G
&amp;C&amp;"-,Regular"UNIDADE DE ENGENHARIA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SALAS - DACON.SP</vt:lpstr>
      <vt:lpstr>BDI</vt:lpstr>
      <vt:lpstr>Cronograma Físico Financeiro</vt:lpstr>
      <vt:lpstr>Cronograma Físico</vt:lpstr>
      <vt:lpstr>BDI!Area_de_impressao</vt:lpstr>
      <vt:lpstr>'Cronograma Físico'!Area_de_impressao</vt:lpstr>
      <vt:lpstr>'Cronograma Físico Financeiro'!Area_de_impressao</vt:lpstr>
      <vt:lpstr>'SALAS - DACON.SP'!Area_de_impressao</vt:lpstr>
      <vt:lpstr>'SALAS - DACON.SP'!Titulos_de_impressao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Celia Ribeiro Dias</cp:lastModifiedBy>
  <cp:lastPrinted>2020-06-01T00:09:29Z</cp:lastPrinted>
  <dcterms:created xsi:type="dcterms:W3CDTF">2000-05-25T11:19:14Z</dcterms:created>
  <dcterms:modified xsi:type="dcterms:W3CDTF">2020-07-15T19:26:30Z</dcterms:modified>
</cp:coreProperties>
</file>